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28800" windowHeight="11985" activeTab="0"/>
  </bookViews>
  <sheets>
    <sheet name="Eingaben" sheetId="1" r:id="rId1"/>
    <sheet name="Datenblatt 1" sheetId="2" r:id="rId2"/>
    <sheet name="Datenblatt 2" sheetId="3" r:id="rId3"/>
    <sheet name="WT Dimensionierungs Vorgabe" sheetId="4" r:id="rId4"/>
  </sheets>
  <definedNames>
    <definedName name="_xlnm.Print_Area" localSheetId="1">'Datenblatt 1'!$A:$F</definedName>
    <definedName name="_xlnm.Print_Area" localSheetId="2">'Datenblatt 2'!$A$1:$N$40</definedName>
    <definedName name="_xlnm.Print_Area" localSheetId="0">'Eingaben'!$A$1:$X$100,'Eingaben'!$AB$103:$AO$115,'Eingaben'!$AA$121:$AQ$153</definedName>
    <definedName name="_xlnm.Print_Area" localSheetId="3">'WT Dimensionierungs Vorgabe'!$A$1:$E$50</definedName>
    <definedName name="Z_9F71D17F_517F_40AC_9A08_CAACD9F0470F_.wvu.PrintArea" localSheetId="1" hidden="1">'Datenblatt 1'!$A:$F</definedName>
    <definedName name="Z_9F71D17F_517F_40AC_9A08_CAACD9F0470F_.wvu.PrintArea" localSheetId="2" hidden="1">'Datenblatt 2'!$A$1:$N$28</definedName>
    <definedName name="Z_9F71D17F_517F_40AC_9A08_CAACD9F0470F_.wvu.PrintArea" localSheetId="0" hidden="1">'Eingaben'!$A:$G</definedName>
    <definedName name="Z_9F71D17F_517F_40AC_9A08_CAACD9F0470F_.wvu.PrintTitles" localSheetId="0" hidden="1">'Eingaben'!$2:$2</definedName>
  </definedNames>
  <calcPr fullCalcOnLoad="1" iterate="1" iterateCount="100" iterateDelta="0.001"/>
</workbook>
</file>

<file path=xl/sharedStrings.xml><?xml version="1.0" encoding="utf-8"?>
<sst xmlns="http://schemas.openxmlformats.org/spreadsheetml/2006/main" count="771" uniqueCount="400">
  <si>
    <t>Die Verantwortung für die Wärmetauscher-Auslegung, aufgrund der thermischen Betriebswerte in Datenblatt 2, liegt ausschliesslich beim Verantwortlichen für die Auslegung und beim Vertragspartner. Siehe auch"Vorgaben für die Wärmetauscher-Dimensionierung"</t>
  </si>
  <si>
    <t xml:space="preserve">Alle Schweissungen an Fernwärmewasser beaufschlagten Teilen, Armaturen und Strukturen müssen nach den Technischen Vorschriften TAV und von gültig zertifizierten Schweissern ausgeführt sein. Entsprechende QS-Dokumente / Nachweise müssen vom Hersteller vorgelegt werden können. </t>
  </si>
  <si>
    <t>Nur Lötungen mit Cu Lot der Reinheit 99.9 % und mit einer schriftlichen Zulassung der REFUNA AG sind zugelassen  ( Vakuum-Lötungen ). Zur Zeit ist nur SWEP mit Cu-gelötete Wärmetauscher zugelassen. Allfällig andere Hersteller (nur ISO zertifizierte) müssten zuvor von REFUNA auditiert und zugelassen werden.</t>
  </si>
  <si>
    <t>Die Vorgaben der Technischen Vorschriften TAV müssen eingehalten und erfüllt sein. Der "langzeit-zulässige" Betriebsdruck bei 120 Grad C muss in jedem Fall über 16 bar liegen. Prüfdruck mindestens 25 bar !</t>
  </si>
  <si>
    <t>Diese Angaben dienen bei Bedarf der Überprüfung, ob die in Datenblatt 2 ausgewiesenen Durchflussmengen von der vorgesehenen Pumpe geliefert werden (Pumpencharakteristik-Überprüfung).</t>
  </si>
  <si>
    <t>Diese Angabe ist wichtig zur Berechnung und Überprüfung des "k"-Wertes des Wärmetauschers. Der resultierende "k" Wert ist vom Hersteller aufgrund der Angaben in "Datenblatt 2" zu garantieren. Siehe auch"Vorgaben für die Wärmetauscher-Dimensionierung"</t>
  </si>
  <si>
    <t xml:space="preserve">Diese Leistungsdaten und Temperaturen müssen vom Hersteller des WT rechstsverbindlich garantiert werden.                                                                                   Die REFUNA AG prüft stichprobenweise durch "vor Ort" Messungen", ob die ausgewiesenen Leistungsdaten der Datenblätter und die Vorgaben der TAV eingehalten werden.                                                                                                                                                                                                                                                            Werden die Werte nicht erreicht, ist der Hersteller für die kostenlose Nachbesserung verpflichtet.                                                                                                                Der Wärmetauscherhersteller liefert diese Angaben aufgrund seiner Berechnungen in seinem Auslegungsdossier zur Offerte.                                                                             Die richtigen Vorgaben die diesen  Berechnungen zu grunde gelegt werden, müssen überprüft werden und müssen mit den Angaben auf den Datenblättern  DB 1 und DB 2 übereinstimmen. Siehe auch"Vorgaben für die Wärmetauscher-Dimensionierung"                                                                                                                                                                                                                               </t>
  </si>
  <si>
    <t xml:space="preserve">Der Fernwärme-Wärmetauscher muss die Leistungs- und Temperaturvorgaben in den Datenblättern 1 und 2 sowohl im Winter-Heizbetrieb, wie auch bei der Brauchwasseraufheizung im Sommer erfüllen. Siehe auch"Vorgaben für die Wärmetauscher-Dimensionierung"                                                                                                                                                                                                                               </t>
  </si>
  <si>
    <t>Mögliche Ausführungen: Einfach- und mehrfach Rohrbündel im Speicher, Doppelmantelsystem, Speicher in Speicher-System, System mit aussenlegendem Wärmetauscher.</t>
  </si>
  <si>
    <t>Eindeutige Identifikation des Herstellers  und des Fabrikates (insbesondere erforderlich: ausreichend für Werksrückfragen).</t>
  </si>
  <si>
    <t xml:space="preserve">Durchschweissungen, nach "aktuellem CH - Stand der Schweisstechnik", sowie nach Normen und Regelwerken der Schweisstechnik in der Schweiz.  Dichtheits- und Druckgeprüft .   </t>
  </si>
  <si>
    <t>Diese Angaben werden für eine Abklärung benötigt, falls sich  Durchfluss- und Grädigkeitsprobleme im Brauchwasserbetrieb zeigen.                   Für Register Brauchwasserspeicher sind in der "sekundär" Spalte (brauchwasserseitig) keine Angaben erforderlich.</t>
  </si>
  <si>
    <r>
      <t>Datenblatt 2 - Eingabe:  siehe nebenan in den Spalten  "AA" bis "AR"                                              und in den Zeilen 103 bis 153    ►</t>
    </r>
    <r>
      <rPr>
        <b/>
        <sz val="13.5"/>
        <color indexed="8"/>
        <rFont val="Arial"/>
        <family val="2"/>
      </rPr>
      <t xml:space="preserve"> ►</t>
    </r>
    <r>
      <rPr>
        <b/>
        <sz val="10.15"/>
        <color indexed="8"/>
        <rFont val="Arial"/>
        <family val="2"/>
      </rPr>
      <t xml:space="preserve"> ►</t>
    </r>
  </si>
  <si>
    <t>Die angenommene Leistungsabstufung von Wi bis So ist ca. 3/3, 2/3, 1/3.</t>
  </si>
  <si>
    <t>Für aussenliegende Wärmetauscher: Grädigkeit :  max. 5 Grad C!  Ebenfalls dringend empfohlen für Register BWW-Systeme.</t>
  </si>
  <si>
    <t>Für Register BWW-Systeme nur ein theoretischer, angenäherter Wert</t>
  </si>
  <si>
    <t>Heizunterbruch im Vorrangbetrieb sollte 100 Minuten nicht überschreiten</t>
  </si>
  <si>
    <t>Bei der messtechnischen Überprüfung obiger Daten wird nach Abschluss des BW Aufheizvorganges, vor der erneuten Speicheraufheizung, der gesamte Brauchwasserspeicher (100 %)  mit ca. 20 Liter/Min komplett entleert. Dabei wird die Wasserentnahmetemperatur aufgezeichnet (Schichtungsinfo) und eine sogenannte "Durchlauferhitzerleistung" bestimmt.</t>
  </si>
  <si>
    <t xml:space="preserve">Die obigen Berechnung erfolgen auf der Basis, dass der gesamte Speicher mit Kalt-Brauchwasser gefüllt ist, also vorgängig das gesamte Wasservolumen im Speicher ersetzt wurde und 70 % des Volumens auf Aufheiztemperatur gebracht wird.  Es handelt sich hierbei um eine angenäherte Berechnung/Abschätzung.  Dieser Berechnungsgang als Annäherungs-Berechnung ist verwendbar für Registersysteme Mantelspeichersysteme und Speicher in Speicher Systeme. Für Systeme mit aussenliegendem Wärmetaucher liefert dieser Berechnungsgang genaue Werte.  </t>
  </si>
  <si>
    <t xml:space="preserve">Langfristige Korrosionsbeständigkeit muss im Interesse des Wärmebezügers sichergestellt sein, im übrigen nach "aktuellem CH - Stand der Technik" , sowie nach Normen und Regelwerken im Sanitärbereich. </t>
  </si>
  <si>
    <t>Die gesetzlichen Vorschriften beziehungsweise Normen oder Regelwerke bezüglich Druckgefälle vom Brauchwasser zum Zwischenkreis müssen eingehalten werden. Ferner, brauchwasserseitiger Mindest-Betriebsdruck 6 bar,  Prüfdruck mindestens 9 bar.</t>
  </si>
  <si>
    <t>Dichtheits- und Druckgeprüft, empfehlenswert gemäss TAV.</t>
  </si>
  <si>
    <t xml:space="preserve">Dicht-Lötungen nach "aktuellem CH - Stand der Löttechnik" in der Schweiz,  Dichtheits- und Druckgeprüft.  </t>
  </si>
  <si>
    <t>Der Druckverlust muss für den jeweiligen Maximalwert des Durchflusses angegeben    werden!                                                         siehe DB 2: C22 bis N 22</t>
  </si>
  <si>
    <t>Pumpenangaben brauchwasserseitig nur bei Systemen mit aussenliegendem WT erforderlich.</t>
  </si>
  <si>
    <t>Entweder  Wärmetauscher-Oberfläche,   oder Oberfläche der Verrohrung im Speicher bei Register Systemen,   oder benetzte Trenn-Fläche  ZK-Wasser - Brauchwasser bei Doppelmantelsystemen und "Speicher in Speicher" Systemen.</t>
  </si>
  <si>
    <t xml:space="preserve">Diese Leistungsdaten und Temperaturen müssen vom Hersteller rechstsverbindlich garantiert  werden. Deren Erreichen wird von der  REFUNA AG stichprobenweise überprüft. Werden die Werte nicht erreicht, ist der Hersteller für die kostenlose Nachbesserung verpflichtet.           </t>
  </si>
  <si>
    <t>kleinste log.-Temp.differenz oC</t>
  </si>
  <si>
    <t>mind. erf. k - Wert in Watt /oC/m2</t>
  </si>
  <si>
    <t>Wird  automatisch berechnet</t>
  </si>
  <si>
    <t>Wird automatisch berechnet</t>
  </si>
  <si>
    <r>
      <t>Dieser Wert kann aus physikalischen Gründen bei Register-Ladesystemen, je nach Rohrdurchmesser und Strömungsgeschwindigkeit im Rohr, Sommer und Winter ca. 600 W/m</t>
    </r>
    <r>
      <rPr>
        <b/>
        <vertAlign val="superscript"/>
        <sz val="12"/>
        <rFont val="Arial"/>
        <family val="2"/>
      </rPr>
      <t>2</t>
    </r>
    <r>
      <rPr>
        <b/>
        <sz val="12"/>
        <rFont val="Arial"/>
        <family val="2"/>
      </rPr>
      <t>/</t>
    </r>
    <r>
      <rPr>
        <b/>
        <vertAlign val="superscript"/>
        <sz val="12"/>
        <rFont val="Arial"/>
        <family val="2"/>
      </rPr>
      <t>o</t>
    </r>
    <r>
      <rPr>
        <b/>
        <sz val="12"/>
        <rFont val="Arial"/>
        <family val="2"/>
      </rPr>
      <t>C nicht übersteigen und sollte durch Messungen des Herstellers belegt sein.</t>
    </r>
  </si>
  <si>
    <t xml:space="preserve">Brauchwasser-Aufheizbetrieb aus Datenblatt 2  </t>
  </si>
  <si>
    <t>Werte von 40 Grad C dürfen nie überschritten werden !</t>
  </si>
  <si>
    <t>Die Ausnutzung muss  über 60 % liegen  (siehe TAV)</t>
  </si>
  <si>
    <t>Die Vorgaben der Technischen Vorschriften TAV über Verschraubungen müssen eingehalten und erfüllt sein.</t>
  </si>
  <si>
    <t>Die Vorgaben der Technischen Vorschriften TAV über zugelassene Dichtungswerkstoffe müssen eingehalten und erfüllt sein.</t>
  </si>
  <si>
    <t>Die Nennweite sollte möglichst auf die Nennweite der WÜST (Wärmeübergabestation) angepasst sein (TAV) und muss die Druckabfallbestimmungen der TAV erfüllen.</t>
  </si>
  <si>
    <t>Nur die in den Technischen Vorschriften TAV aufgelisteten "Werkstoffe für Wärmetauscher" sind zuläsig.</t>
  </si>
  <si>
    <t>Gelbe Felder müssen ausgefüllt werden !</t>
  </si>
  <si>
    <t>kW</t>
  </si>
  <si>
    <t>Nennleistung / REFUNA Leistung</t>
  </si>
  <si>
    <t>Liter/Std</t>
  </si>
  <si>
    <t>Heizbetrieb</t>
  </si>
  <si>
    <t>Fernwärme-Vorlauftemperatur</t>
  </si>
  <si>
    <t>Fernwärme Rücklauftemperatur</t>
  </si>
  <si>
    <t>Heizungs Rücklauftemperatur</t>
  </si>
  <si>
    <t>Heizungs Vorlauftemperatur</t>
  </si>
  <si>
    <t>Heizung Durchfluss</t>
  </si>
  <si>
    <t>Fernwärme Durchfluss</t>
  </si>
  <si>
    <t xml:space="preserve">Thermische Leistung </t>
  </si>
  <si>
    <t>Brauchwasseraufheizung</t>
  </si>
  <si>
    <t>Brauchwasser Zw.kreis Vorlauf</t>
  </si>
  <si>
    <t>Brauchwasser Aufheiztemperatur</t>
  </si>
  <si>
    <t>Mitte</t>
  </si>
  <si>
    <t>Ende</t>
  </si>
  <si>
    <t>Refuna AG</t>
  </si>
  <si>
    <t>Blatt 1</t>
  </si>
  <si>
    <t>Blatt 2</t>
  </si>
  <si>
    <t>Bitte im Doppel einreichen</t>
  </si>
  <si>
    <t>Wärmebezüger:</t>
  </si>
  <si>
    <t>Verantwortlich für Auslegung:</t>
  </si>
  <si>
    <t>Name:</t>
  </si>
  <si>
    <t>Firma / Name</t>
  </si>
  <si>
    <t>Adresse:</t>
  </si>
  <si>
    <t>Wohnort:</t>
  </si>
  <si>
    <t>PLZ / Ort:</t>
  </si>
  <si>
    <t>Telefon-Nr.:</t>
  </si>
  <si>
    <t>Telefon Nummer:</t>
  </si>
  <si>
    <t>Anlagestandort</t>
  </si>
  <si>
    <t>Sachbearbeiter</t>
  </si>
  <si>
    <t>Standort der Hauszentrale:</t>
  </si>
  <si>
    <t>Sachbearbeiter:</t>
  </si>
  <si>
    <t>Datum / Unterschrift:</t>
  </si>
  <si>
    <t>Bauart:</t>
  </si>
  <si>
    <t>REFUNA - Nennleistung in kW :</t>
  </si>
  <si>
    <t>Betriebsart</t>
  </si>
  <si>
    <t>Brauchwasseraufheizung Zeitpunkt</t>
  </si>
  <si>
    <t>Beginn</t>
  </si>
  <si>
    <t>Fabrikat:</t>
  </si>
  <si>
    <t>Volumen (Liter)</t>
  </si>
  <si>
    <t>Typ:</t>
  </si>
  <si>
    <t>Werkstoff:</t>
  </si>
  <si>
    <t>Nennweite:</t>
  </si>
  <si>
    <t>Zirkulation:</t>
  </si>
  <si>
    <t>Durchfluss ( lt / Std )</t>
  </si>
  <si>
    <t>Regler</t>
  </si>
  <si>
    <t>Leistung ( kW )</t>
  </si>
  <si>
    <t>Wärmetauscher:</t>
  </si>
  <si>
    <t>Fernwärmekreis / Heizkreis</t>
  </si>
  <si>
    <t>Heizkreis / Brauchwasserkreis</t>
  </si>
  <si>
    <t>Prinzip:</t>
  </si>
  <si>
    <t>Wärmetauscherseite</t>
  </si>
  <si>
    <t>primär</t>
  </si>
  <si>
    <t>sekundär</t>
  </si>
  <si>
    <t>Werkstoff</t>
  </si>
  <si>
    <t>Verbindungen</t>
  </si>
  <si>
    <t>geschweisst</t>
  </si>
  <si>
    <t>gelötet</t>
  </si>
  <si>
    <t>geschraubt</t>
  </si>
  <si>
    <t>Dichtungsmaterial</t>
  </si>
  <si>
    <t>Nenndruck</t>
  </si>
  <si>
    <t>(bar)</t>
  </si>
  <si>
    <t>bei</t>
  </si>
  <si>
    <t>Nennleistung</t>
  </si>
  <si>
    <t>Durchfluss (l/Std.)</t>
  </si>
  <si>
    <t>Umwälz-</t>
  </si>
  <si>
    <t>pumpe</t>
  </si>
  <si>
    <t>k-Wert HB/BW</t>
  </si>
  <si>
    <t>K-Wert HB/BW</t>
  </si>
  <si>
    <t>Verantwortlich für Installation</t>
  </si>
  <si>
    <t>Firma/Name:</t>
  </si>
  <si>
    <t xml:space="preserve">Fernwärmeversorgung </t>
  </si>
  <si>
    <t>Fernwärmeversorgung</t>
  </si>
  <si>
    <t>Typ</t>
  </si>
  <si>
    <t>Fabrikat</t>
  </si>
  <si>
    <t>Ortsnetz</t>
  </si>
  <si>
    <t>Bearbeitungsdatum</t>
  </si>
  <si>
    <t>Auslegungsdaten</t>
  </si>
  <si>
    <t>Rücklauf- begrenzungs-  ventil</t>
  </si>
  <si>
    <t>Fernwärme- seite</t>
  </si>
  <si>
    <t>Rücklaufbegrenzungsventil</t>
  </si>
  <si>
    <t>Nennweite</t>
  </si>
  <si>
    <t>mm</t>
  </si>
  <si>
    <t>Bauart der Hauszentrale</t>
  </si>
  <si>
    <t>Speicher</t>
  </si>
  <si>
    <t>Liter ( Total )</t>
  </si>
  <si>
    <t>Material / Werkstoff   Mantel</t>
  </si>
  <si>
    <t>Material / Werkstoff   Verrohrung</t>
  </si>
  <si>
    <t>Zirkulation  ja oder nein ?</t>
  </si>
  <si>
    <t>Fabrikat / Hersteller</t>
  </si>
  <si>
    <t>Volumen Brauchwasser</t>
  </si>
  <si>
    <t>Prinzip</t>
  </si>
  <si>
    <t>Primär</t>
  </si>
  <si>
    <t>Sekundär</t>
  </si>
  <si>
    <t xml:space="preserve">Werkstoff </t>
  </si>
  <si>
    <t>Verbindungen geschweisst J/N ?</t>
  </si>
  <si>
    <t>Verbindungen gelötet  J/N ?</t>
  </si>
  <si>
    <t>Verbindungen geschraubt  J/N ?</t>
  </si>
  <si>
    <t>max. zul. Betriebsüberdruck</t>
  </si>
  <si>
    <t>Druckverlust</t>
  </si>
  <si>
    <t>in Liter/Stunde</t>
  </si>
  <si>
    <t>bei einem Durchfluss von</t>
  </si>
  <si>
    <t>Umwälzpumpenfabrikat</t>
  </si>
  <si>
    <t>Umwälzpumpentyp</t>
  </si>
  <si>
    <t>Wärmetauscher : Fernwärme zu Heizkreis/Zwischenkreis</t>
  </si>
  <si>
    <t>Liter / Stunde</t>
  </si>
  <si>
    <t>resultierender max. FW-Durchfluss</t>
  </si>
  <si>
    <t>Doppelmantel Volumen</t>
  </si>
  <si>
    <t>Werkst. Mantel</t>
  </si>
  <si>
    <t>Werkst. Rohre</t>
  </si>
  <si>
    <t xml:space="preserve">Regler </t>
  </si>
  <si>
    <t>max. FW -Durchfluss aufgrund REFUNA-Nennleistung</t>
  </si>
  <si>
    <t>Winter</t>
  </si>
  <si>
    <t>Sommer</t>
  </si>
  <si>
    <t>max. Grädigkeit des FW - WT</t>
  </si>
  <si>
    <t>Vorgabe Fernwärme REFUNA AG</t>
  </si>
  <si>
    <t>Log dT</t>
  </si>
  <si>
    <t>K-Wert  ( Garantie-Wert )</t>
  </si>
  <si>
    <t>k-Wert  ( Garantie-Wert )</t>
  </si>
  <si>
    <t>Zwischenkreis Durchfluss</t>
  </si>
  <si>
    <t>Zwischenkteis Vorlauftemperatur</t>
  </si>
  <si>
    <t>Brauchwasseraufheiztemperatur</t>
  </si>
  <si>
    <t>Start</t>
  </si>
  <si>
    <t>Zeitpunkt des Aufheizvorganges</t>
  </si>
  <si>
    <t>Brauchwassertemperatur unten</t>
  </si>
  <si>
    <t>Min</t>
  </si>
  <si>
    <t>Mittlere FW Rücklauftemperatur</t>
  </si>
  <si>
    <t xml:space="preserve">Mittlere FW-Ausnutzung </t>
  </si>
  <si>
    <t>%</t>
  </si>
  <si>
    <t>Grädigkeit :  max 5 Grad C zulässig !</t>
  </si>
  <si>
    <t>Verantwortlich für die Auslegung</t>
  </si>
  <si>
    <t>Druckverlust in mbar</t>
  </si>
  <si>
    <t>FW-WT Heizbetrieb</t>
  </si>
  <si>
    <t>ZK - BW - WT Zwischenkreis / Brauchwasserkreis</t>
  </si>
  <si>
    <t>log. T-differenz  aufgrund thermischer Auslegung :</t>
  </si>
  <si>
    <t>FW-Objekt Nr:</t>
  </si>
  <si>
    <t>Mittlere Brauchwasserleistung</t>
  </si>
  <si>
    <t>Heizsystemauslegung bei Aussentemperatur              - 11 Grad C</t>
  </si>
  <si>
    <t>Ortsnetz-Wärmebezüger Nr.</t>
  </si>
  <si>
    <t>Heizunterbruch (min.)  ( ca )</t>
  </si>
  <si>
    <t>Sachbeatbeiter</t>
  </si>
  <si>
    <t>Soll in kW</t>
  </si>
  <si>
    <t>Soll in Liter/h</t>
  </si>
  <si>
    <t>►</t>
  </si>
  <si>
    <t xml:space="preserve">Sollbereich </t>
  </si>
  <si>
    <t>◄</t>
  </si>
  <si>
    <r>
      <t xml:space="preserve">►    </t>
    </r>
    <r>
      <rPr>
        <b/>
        <sz val="9"/>
        <rFont val="Arial"/>
        <family val="2"/>
      </rPr>
      <t>◄</t>
    </r>
  </si>
  <si>
    <t>Kompakt  oder Splitt  ?</t>
  </si>
  <si>
    <t>Rechtsverbindliche Unterschrift mit Datum vorhanden auf DB 1 und DB 2 ?</t>
  </si>
  <si>
    <r>
      <t>o</t>
    </r>
    <r>
      <rPr>
        <b/>
        <sz val="12"/>
        <rFont val="Arial"/>
        <family val="2"/>
      </rPr>
      <t xml:space="preserve">C  ( bei Ta = -11 </t>
    </r>
    <r>
      <rPr>
        <b/>
        <vertAlign val="superscript"/>
        <sz val="12"/>
        <rFont val="Arial"/>
        <family val="2"/>
      </rPr>
      <t>o</t>
    </r>
    <r>
      <rPr>
        <b/>
        <sz val="12"/>
        <rFont val="Arial"/>
        <family val="2"/>
      </rPr>
      <t>C)</t>
    </r>
  </si>
  <si>
    <r>
      <t>o</t>
    </r>
    <r>
      <rPr>
        <b/>
        <sz val="12"/>
        <rFont val="Arial"/>
        <family val="2"/>
      </rPr>
      <t>C</t>
    </r>
  </si>
  <si>
    <r>
      <t>k</t>
    </r>
    <r>
      <rPr>
        <b/>
        <vertAlign val="subscript"/>
        <sz val="12"/>
        <rFont val="Arial"/>
        <family val="2"/>
      </rPr>
      <t>vs</t>
    </r>
    <r>
      <rPr>
        <b/>
        <sz val="12"/>
        <rFont val="Arial"/>
        <family val="2"/>
      </rPr>
      <t xml:space="preserve"> - Wert</t>
    </r>
  </si>
  <si>
    <r>
      <t>m</t>
    </r>
    <r>
      <rPr>
        <b/>
        <vertAlign val="superscript"/>
        <sz val="12"/>
        <rFont val="Arial"/>
        <family val="2"/>
      </rPr>
      <t>3</t>
    </r>
    <r>
      <rPr>
        <b/>
        <sz val="12"/>
        <rFont val="Arial"/>
        <family val="2"/>
      </rPr>
      <t>/Std</t>
    </r>
  </si>
  <si>
    <t>Volumen ZK-(Mantel)speicher</t>
  </si>
  <si>
    <r>
      <t>Wärmetauscher Fläche (m</t>
    </r>
    <r>
      <rPr>
        <b/>
        <vertAlign val="superscript"/>
        <sz val="12"/>
        <rFont val="Arial"/>
        <family val="2"/>
      </rPr>
      <t>2</t>
    </r>
    <r>
      <rPr>
        <b/>
        <sz val="12"/>
        <rFont val="Arial"/>
        <family val="2"/>
      </rPr>
      <t>)</t>
    </r>
  </si>
  <si>
    <t>in bar ( 1 bar =100 kPa )</t>
  </si>
  <si>
    <t>in mbar                                  (1 mbar = 0.1 kPa)</t>
  </si>
  <si>
    <t>Der Druckverlust muss für den jeweiligen Maximalwert des fernwärmeseitigen Durchflusses im Heizbetrieb angegeben werden!  In seltenen Fällen liegt das FW-seitige Durchfluss - maximum im Brauchwasser-Aufheizbetrieb</t>
  </si>
  <si>
    <t>Vom Hersteller ausgewiesene und zu garantierende Leistungskennzahlen des Fernwärme-Wärmetauschers aufgrund der thermischen- und Durchflussdaten auf Datenblatt 2</t>
  </si>
  <si>
    <t>Brauchwasser-  seite</t>
  </si>
  <si>
    <t>Zwischenkreis-   seite</t>
  </si>
  <si>
    <r>
      <t>o</t>
    </r>
    <r>
      <rPr>
        <b/>
        <sz val="12"/>
        <rFont val="Arial"/>
        <family val="2"/>
      </rPr>
      <t>C ,  bei BW-Betrieb konstant</t>
    </r>
  </si>
  <si>
    <t>Fabrikat - Hersteller</t>
  </si>
  <si>
    <t>Vom Hersteller ausgewiesene und zu garantierende Leistungskennzahlen des Brauchwasser-Wärmetausch-Systems aufgrund der thermischen Angaben und der Durchflussdaten auf Datenblatt 2</t>
  </si>
  <si>
    <r>
      <t>Heizbetrieb im Winter   T</t>
    </r>
    <r>
      <rPr>
        <b/>
        <vertAlign val="subscript"/>
        <sz val="12"/>
        <rFont val="Arial"/>
        <family val="2"/>
      </rPr>
      <t>FW-VL</t>
    </r>
    <r>
      <rPr>
        <b/>
        <sz val="12"/>
        <rFont val="Arial"/>
        <family val="2"/>
      </rPr>
      <t xml:space="preserve"> = 115 </t>
    </r>
    <r>
      <rPr>
        <b/>
        <vertAlign val="superscript"/>
        <sz val="12"/>
        <rFont val="Arial"/>
        <family val="2"/>
      </rPr>
      <t>o</t>
    </r>
    <r>
      <rPr>
        <b/>
        <sz val="12"/>
        <rFont val="Arial"/>
        <family val="2"/>
      </rPr>
      <t>C</t>
    </r>
  </si>
  <si>
    <r>
      <t>Brauchwasser-aufheizbetrieb im Sommer T</t>
    </r>
    <r>
      <rPr>
        <b/>
        <vertAlign val="subscript"/>
        <sz val="12"/>
        <rFont val="Arial"/>
        <family val="2"/>
      </rPr>
      <t>FW-VL</t>
    </r>
    <r>
      <rPr>
        <b/>
        <sz val="12"/>
        <rFont val="Arial"/>
        <family val="2"/>
      </rPr>
      <t xml:space="preserve">=75 </t>
    </r>
    <r>
      <rPr>
        <b/>
        <vertAlign val="superscript"/>
        <sz val="12"/>
        <rFont val="Arial"/>
        <family val="2"/>
      </rPr>
      <t>o</t>
    </r>
    <r>
      <rPr>
        <b/>
        <sz val="12"/>
        <rFont val="Arial"/>
        <family val="2"/>
      </rPr>
      <t>C</t>
    </r>
  </si>
  <si>
    <r>
      <t xml:space="preserve">log.-Temperaturdifferenz in </t>
    </r>
    <r>
      <rPr>
        <b/>
        <vertAlign val="superscript"/>
        <sz val="12"/>
        <rFont val="Arial"/>
        <family val="2"/>
      </rPr>
      <t>o</t>
    </r>
    <r>
      <rPr>
        <b/>
        <sz val="12"/>
        <rFont val="Arial"/>
        <family val="2"/>
      </rPr>
      <t>C</t>
    </r>
  </si>
  <si>
    <t>K - Wert  in   Watt / oC</t>
  </si>
  <si>
    <t>k - Wert  in   Watt / oC / m2</t>
  </si>
  <si>
    <t>Wärmetauscher des Brauchwasser-Aufheizsystems                                   (Zwischenkreis / Brauchwasser)</t>
  </si>
  <si>
    <r>
      <t>BWW-Winterbetrieb              bei T</t>
    </r>
    <r>
      <rPr>
        <b/>
        <vertAlign val="subscript"/>
        <sz val="12"/>
        <color indexed="8"/>
        <rFont val="Arial"/>
        <family val="2"/>
      </rPr>
      <t>FW-VL</t>
    </r>
    <r>
      <rPr>
        <b/>
        <sz val="12"/>
        <color indexed="8"/>
        <rFont val="Arial"/>
        <family val="2"/>
      </rPr>
      <t xml:space="preserve">  = 115 oC</t>
    </r>
  </si>
  <si>
    <r>
      <t>BWW-Sommerbetr              bei T</t>
    </r>
    <r>
      <rPr>
        <b/>
        <vertAlign val="subscript"/>
        <sz val="12"/>
        <color indexed="8"/>
        <rFont val="Arial"/>
        <family val="2"/>
      </rPr>
      <t>FW-VL</t>
    </r>
    <r>
      <rPr>
        <b/>
        <sz val="12"/>
        <color indexed="8"/>
        <rFont val="Arial"/>
        <family val="2"/>
      </rPr>
      <t xml:space="preserve">  = 75 oC</t>
    </r>
  </si>
  <si>
    <t>mind. erf. K - Wert  in   Watt / oC</t>
  </si>
  <si>
    <r>
      <t>Wärmetauscher Fläche BW-Syst in m</t>
    </r>
    <r>
      <rPr>
        <b/>
        <vertAlign val="superscript"/>
        <sz val="12"/>
        <color indexed="8"/>
        <rFont val="Arial"/>
        <family val="2"/>
      </rPr>
      <t>2</t>
    </r>
  </si>
  <si>
    <t>Dat.+ Unterschrift:</t>
  </si>
  <si>
    <t>FW-WT BWW-Betrieb  im Sommer</t>
  </si>
  <si>
    <r>
      <t xml:space="preserve">Ta  -11 </t>
    </r>
    <r>
      <rPr>
        <b/>
        <vertAlign val="superscript"/>
        <sz val="12"/>
        <color indexed="8"/>
        <rFont val="Arial"/>
        <family val="2"/>
      </rPr>
      <t>o</t>
    </r>
    <r>
      <rPr>
        <b/>
        <sz val="12"/>
        <color indexed="8"/>
        <rFont val="Arial"/>
        <family val="2"/>
      </rPr>
      <t>C</t>
    </r>
  </si>
  <si>
    <r>
      <t xml:space="preserve">Ta  0 </t>
    </r>
    <r>
      <rPr>
        <b/>
        <vertAlign val="superscript"/>
        <sz val="12"/>
        <color indexed="8"/>
        <rFont val="Arial"/>
        <family val="2"/>
      </rPr>
      <t>o</t>
    </r>
    <r>
      <rPr>
        <b/>
        <sz val="12"/>
        <color indexed="8"/>
        <rFont val="Arial"/>
        <family val="2"/>
      </rPr>
      <t>C</t>
    </r>
  </si>
  <si>
    <r>
      <t xml:space="preserve">Ta  +11 </t>
    </r>
    <r>
      <rPr>
        <b/>
        <vertAlign val="superscript"/>
        <sz val="12"/>
        <color indexed="8"/>
        <rFont val="Arial"/>
        <family val="2"/>
      </rPr>
      <t>o</t>
    </r>
    <r>
      <rPr>
        <b/>
        <sz val="12"/>
        <color indexed="8"/>
        <rFont val="Arial"/>
        <family val="2"/>
      </rPr>
      <t>C</t>
    </r>
  </si>
  <si>
    <r>
      <t>o</t>
    </r>
    <r>
      <rPr>
        <b/>
        <sz val="12"/>
        <color indexed="8"/>
        <rFont val="Arial"/>
        <family val="2"/>
      </rPr>
      <t>C</t>
    </r>
  </si>
  <si>
    <t>Heizbetrieb  aus Datenblatt 2</t>
  </si>
  <si>
    <r>
      <t>W/</t>
    </r>
    <r>
      <rPr>
        <b/>
        <vertAlign val="superscript"/>
        <sz val="12"/>
        <color indexed="8"/>
        <rFont val="Arial"/>
        <family val="2"/>
      </rPr>
      <t>o</t>
    </r>
    <r>
      <rPr>
        <b/>
        <sz val="12"/>
        <color indexed="8"/>
        <rFont val="Arial"/>
        <family val="2"/>
      </rPr>
      <t>C</t>
    </r>
  </si>
  <si>
    <r>
      <t>W/</t>
    </r>
    <r>
      <rPr>
        <b/>
        <vertAlign val="superscript"/>
        <sz val="12"/>
        <color indexed="8"/>
        <rFont val="Arial"/>
        <family val="2"/>
      </rPr>
      <t>o</t>
    </r>
    <r>
      <rPr>
        <b/>
        <sz val="12"/>
        <color indexed="8"/>
        <rFont val="Arial"/>
        <family val="2"/>
      </rPr>
      <t>C/m</t>
    </r>
    <r>
      <rPr>
        <b/>
        <vertAlign val="superscript"/>
        <sz val="12"/>
        <color indexed="8"/>
        <rFont val="Arial"/>
        <family val="2"/>
      </rPr>
      <t>2</t>
    </r>
  </si>
  <si>
    <t>Die Grädigkeit darf 5 Grad C nicht überschreiten</t>
  </si>
  <si>
    <t>Aussentemperatur</t>
  </si>
  <si>
    <r>
      <t>o</t>
    </r>
    <r>
      <rPr>
        <b/>
        <sz val="12"/>
        <color indexed="8"/>
        <rFont val="Arial"/>
        <family val="2"/>
      </rPr>
      <t>C</t>
    </r>
  </si>
  <si>
    <t>Zwischenkreis Rücklauftemp.</t>
  </si>
  <si>
    <r>
      <t>W/</t>
    </r>
    <r>
      <rPr>
        <b/>
        <vertAlign val="superscript"/>
        <sz val="12"/>
        <color indexed="8"/>
        <rFont val="Arial"/>
        <family val="2"/>
      </rPr>
      <t>o</t>
    </r>
    <r>
      <rPr>
        <b/>
        <sz val="12"/>
        <color indexed="8"/>
        <rFont val="Arial"/>
        <family val="2"/>
      </rPr>
      <t>C</t>
    </r>
  </si>
  <si>
    <r>
      <t>W/</t>
    </r>
    <r>
      <rPr>
        <b/>
        <vertAlign val="superscript"/>
        <sz val="12"/>
        <color indexed="8"/>
        <rFont val="Arial"/>
        <family val="2"/>
      </rPr>
      <t>o</t>
    </r>
    <r>
      <rPr>
        <b/>
        <sz val="12"/>
        <color indexed="8"/>
        <rFont val="Arial"/>
        <family val="2"/>
      </rPr>
      <t>C/m</t>
    </r>
    <r>
      <rPr>
        <b/>
        <vertAlign val="superscript"/>
        <sz val="12"/>
        <color indexed="8"/>
        <rFont val="Arial"/>
        <family val="2"/>
      </rPr>
      <t>2</t>
    </r>
  </si>
  <si>
    <t>Die Zwischenkreisvorlauftemperatur sollte ca in der Mitte zwischen der "Sommer" - Fernwärme-Vorlauftemperatur und der Brauchwasser-Aufheiztemperatur liegen.</t>
  </si>
  <si>
    <t>Primär = Fernwärme-Wärmetauscher</t>
  </si>
  <si>
    <t>---</t>
  </si>
  <si>
    <t>Die Brauchwasser-Aufheiztemperatur sollte nicht unter 60 oC liegen !</t>
  </si>
  <si>
    <t>max. Grädigkeit des BW-WT-Syst</t>
  </si>
  <si>
    <t>Der RT-MW aus Start, Mitte u. Ende darf jeweils 40 Grad C nie übersteigen !</t>
  </si>
  <si>
    <t>Spez. Brauchwasseraufheizung</t>
  </si>
  <si>
    <t>virtuelles log dT BWW-Aufheizung</t>
  </si>
  <si>
    <t xml:space="preserve">erforderlicher theor. K - Wert </t>
  </si>
  <si>
    <t xml:space="preserve">erforderlicher theor.  k - Wert </t>
  </si>
  <si>
    <t>theor Unterbruch des Heizbetrieb für eine Brauchwasseraufhei- zung von 70 % des Speichervol.</t>
  </si>
  <si>
    <t>Brauchwasser-Wärmeübertragungs-Vorgang</t>
  </si>
  <si>
    <t>Ergebnis Kennzahlen</t>
  </si>
  <si>
    <t>Datum</t>
  </si>
  <si>
    <t>Unterschrift</t>
  </si>
  <si>
    <t>:</t>
  </si>
  <si>
    <t>Genehmigung der       REFUNA AG</t>
  </si>
  <si>
    <t>nicht vergessen !!</t>
  </si>
  <si>
    <t>Die gelben Felder komplett ausfüllen. Die Datenblätter 1 u 2 werden dann automatisch ausgefüllt.</t>
  </si>
  <si>
    <t>Violette, grün, graue und weisse Felder sind nicht zum Ausfüllen !</t>
  </si>
  <si>
    <t>Nach dem Ausdruck der DB 1 und 2, diese datieren und rechtsverbindlich unterschreiben</t>
  </si>
  <si>
    <t>autom. Übertrag in DB 1 ( F2)    im Titelfeld</t>
  </si>
  <si>
    <t>autom. Übertrag in DB 1 ( A3 )  im Titelfeld</t>
  </si>
  <si>
    <t>autom. Übertrag in DB 1 ( D3 )  im Titelfeld sofern bereits bekannt</t>
  </si>
  <si>
    <t>autom. Übertrag in DB 1 ( B6 )  "Wärmebezüger"</t>
  </si>
  <si>
    <t>autom. Übertrag in DB 1 ( B7 )  "Wärmebezüger"</t>
  </si>
  <si>
    <t>autom. Übertrag in DB 1 ( B8 )  "Wärmebezüger"</t>
  </si>
  <si>
    <t>autom. Übertrag in DB 1 ( B9 )  "Wärmebezüger"</t>
  </si>
  <si>
    <t>autom. Übertrag in DB 1 ( B10 )  "Wärmebezüger"</t>
  </si>
  <si>
    <t>autom. Übertrag in DB 1 ( B11 )  "Wärmebezüger"</t>
  </si>
  <si>
    <t>autom. Übertrag in DB 1 ( E6 )  "Verantwortlich für Auslegung"</t>
  </si>
  <si>
    <t>autom. Übertrag in DB 1 ( E7 )  "Verantwortlich für Auslegung"</t>
  </si>
  <si>
    <t>autom. Übertrag in DB 1 ( E8 )  "Verantwortlich für Auslegung"</t>
  </si>
  <si>
    <t>autom. Übertrag in DB 1 ( E9 )  "Verantwortlich für Auslegung"</t>
  </si>
  <si>
    <t>autom. Übertrag in DB 1 ( E10 )  "Verantwortlich für Auslegung"</t>
  </si>
  <si>
    <t>autom. Übertrag in DB 1 (F 12 u. F 13/14) mit Kontrollrechnung ob die REFUNA Leistung (Anschlussleistung) mit der Durchflussmenge übereinstimmen</t>
  </si>
  <si>
    <t>autom. Übertrag in DB 1 ( F 15 )  "Heizungsvorlauf"</t>
  </si>
  <si>
    <t>autom. Übertrag in DB 1 ( F 16 )  "Heizungsrücklauf"</t>
  </si>
  <si>
    <t xml:space="preserve">autom. Übertrag in DB 1 ( B 12 )   </t>
  </si>
  <si>
    <t xml:space="preserve">autom. Übertrag in DB 1 ( C 15 )   </t>
  </si>
  <si>
    <t xml:space="preserve">autom. Übertrag in DB 1 ( C 16 )   </t>
  </si>
  <si>
    <t xml:space="preserve">autom. Übertrag in DB 1 ( C 17 )   </t>
  </si>
  <si>
    <t xml:space="preserve">autom. Übertrag in DB 1 ( C 18 )   </t>
  </si>
  <si>
    <t xml:space="preserve">autom. Übertrag in                           DB 1 ( C 19 )  </t>
  </si>
  <si>
    <t xml:space="preserve">autom. Übertrag in DB 1 ( F 17 )   </t>
  </si>
  <si>
    <t xml:space="preserve">autom. Übertrag in DB 1 ( F 18 )   </t>
  </si>
  <si>
    <t xml:space="preserve">autom. Übertrag in DB 1 ( F 19 )   </t>
  </si>
  <si>
    <t xml:space="preserve">autom. Übertrag in DB 1 ( F 20 )   </t>
  </si>
  <si>
    <t xml:space="preserve">autom. Übertrag in DB 1 ( F 21 )   </t>
  </si>
  <si>
    <t xml:space="preserve">autom. Übertrag in DB 1 ( C 20 )   </t>
  </si>
  <si>
    <t xml:space="preserve">autom. Übertrag in DB 1 ( C 21 )   </t>
  </si>
  <si>
    <t xml:space="preserve">autom. Übertrag in DB 1 ( C 23 )   </t>
  </si>
  <si>
    <t xml:space="preserve">autom. Übertrag in DB 1 ( C 24 )   </t>
  </si>
  <si>
    <t xml:space="preserve">autom. Übertrag in DB 1 ( C 25 )   </t>
  </si>
  <si>
    <t xml:space="preserve">autom. Übertrag in DB 1 ( C 27 / D 27 )   </t>
  </si>
  <si>
    <t xml:space="preserve">autom. Übertrag in DB 1 ( C 28 / D 28 )   </t>
  </si>
  <si>
    <t xml:space="preserve">autom. Übertrag in DB 1 ( C 29 / D 29 )   </t>
  </si>
  <si>
    <t xml:space="preserve">autom. Übertrag in DB 1 ( C 30 / D 30)   </t>
  </si>
  <si>
    <t xml:space="preserve">autom. Übertrag in DB 1 ( C 31 / D 31 )   </t>
  </si>
  <si>
    <t xml:space="preserve">autom. Übertrag in DB 1 (C 32/D 32)   </t>
  </si>
  <si>
    <t>in mbar                                  (1 mbar = 0.1 kPa)       autom. Übertrag in DB 1 (C33 / D 33)</t>
  </si>
  <si>
    <t>in Liter/Stunde              autom. Übertrag in DB 1 (C34 / D 34)</t>
  </si>
  <si>
    <t xml:space="preserve">autom. Übertrag in DB 1 ( D 35 )   </t>
  </si>
  <si>
    <t xml:space="preserve">autom. Übertrag in DB 1 ( D 36 )   </t>
  </si>
  <si>
    <t xml:space="preserve">autom. Übertrag in DB 1 ( C 37 )   </t>
  </si>
  <si>
    <t xml:space="preserve">Übernahme aus DB 2 ( F 20 - N 20 )  </t>
  </si>
  <si>
    <t xml:space="preserve">Übernahme aus DB 2 ( F 24 - N 24 )  </t>
  </si>
  <si>
    <t xml:space="preserve">autom. Übertrag in DB 1 ( E 23 )   </t>
  </si>
  <si>
    <t xml:space="preserve">autom. Übertrag in DB 1 ( E 24 )   </t>
  </si>
  <si>
    <t xml:space="preserve">autom. Übertrag in DB 1 ( E 25 )   </t>
  </si>
  <si>
    <t xml:space="preserve">autom. Übertrag in DB 1 ( E 27 / F 27 )   </t>
  </si>
  <si>
    <t xml:space="preserve">autom. Übertrag in DB 1 ( E 28 / F 28 )   </t>
  </si>
  <si>
    <t xml:space="preserve">autom. Übertrag in DB 1 ( E 29 / F 29 )   </t>
  </si>
  <si>
    <t xml:space="preserve">autom. Übertrag in DB 1 ( E 30 / F 30)   </t>
  </si>
  <si>
    <t xml:space="preserve">autom. Übertrag in DB 1 ( E 31 / F 31 )   </t>
  </si>
  <si>
    <t xml:space="preserve">autom. Übertrag in DB 1 (E 32/F 32)   </t>
  </si>
  <si>
    <t xml:space="preserve">autom. Übertrag in DB 1 ( E 33 / F 33 )   </t>
  </si>
  <si>
    <t xml:space="preserve">autom. Übertrag in DB 1 ( E 34 / F 34 )   </t>
  </si>
  <si>
    <t xml:space="preserve">autom. Übertrag in DB 1 ( E 37 )   </t>
  </si>
  <si>
    <t>Datenblatt für Hausstation</t>
  </si>
  <si>
    <t>Technische Spezifikation für REFUNA Hausstation</t>
  </si>
  <si>
    <t>Falls diese Angaben nicht vollständig sind, werden die Datenblätter von der REFUNA nicht bearbeitet bis sie vom verantwortlichen Aussteller ergänzt sind.</t>
  </si>
  <si>
    <r>
      <t xml:space="preserve">Die Heizungs-Rücklauftemperatur darf 55 </t>
    </r>
    <r>
      <rPr>
        <b/>
        <vertAlign val="superscript"/>
        <sz val="12"/>
        <rFont val="Arial"/>
        <family val="2"/>
      </rPr>
      <t>o</t>
    </r>
    <r>
      <rPr>
        <b/>
        <sz val="12"/>
        <rFont val="Arial"/>
        <family val="2"/>
      </rPr>
      <t xml:space="preserve">C (bei vorausgesetzter Grädigkeit von 5 </t>
    </r>
    <r>
      <rPr>
        <b/>
        <vertAlign val="superscript"/>
        <sz val="12"/>
        <rFont val="Arial"/>
        <family val="2"/>
      </rPr>
      <t>o</t>
    </r>
    <r>
      <rPr>
        <b/>
        <sz val="12"/>
        <rFont val="Arial"/>
        <family val="2"/>
      </rPr>
      <t xml:space="preserve">C) nicht überschreiten ! Die Heiz-Rücklauftemperatur fernwärmeseitig (bei -11 </t>
    </r>
    <r>
      <rPr>
        <b/>
        <vertAlign val="superscript"/>
        <sz val="12"/>
        <rFont val="Arial"/>
        <family val="2"/>
      </rPr>
      <t>o</t>
    </r>
    <r>
      <rPr>
        <b/>
        <sz val="12"/>
        <rFont val="Arial"/>
        <family val="2"/>
      </rPr>
      <t>C T</t>
    </r>
    <r>
      <rPr>
        <b/>
        <vertAlign val="subscript"/>
        <sz val="12"/>
        <rFont val="Arial"/>
        <family val="2"/>
      </rPr>
      <t>a</t>
    </r>
    <r>
      <rPr>
        <b/>
        <sz val="12"/>
        <rFont val="Arial"/>
        <family val="2"/>
      </rPr>
      <t>)</t>
    </r>
    <r>
      <rPr>
        <b/>
        <vertAlign val="subscript"/>
        <sz val="12"/>
        <rFont val="Arial"/>
        <family val="2"/>
      </rPr>
      <t xml:space="preserve"> </t>
    </r>
    <r>
      <rPr>
        <b/>
        <sz val="12"/>
        <rFont val="Arial"/>
        <family val="2"/>
      </rPr>
      <t xml:space="preserve">+ die Grädigkeit (in </t>
    </r>
    <r>
      <rPr>
        <b/>
        <vertAlign val="superscript"/>
        <sz val="12"/>
        <rFont val="Arial"/>
        <family val="2"/>
      </rPr>
      <t>o</t>
    </r>
    <r>
      <rPr>
        <b/>
        <sz val="12"/>
        <rFont val="Arial"/>
        <family val="2"/>
      </rPr>
      <t xml:space="preserve">C) muss immer kleiner oder höchstens gleich 60 </t>
    </r>
    <r>
      <rPr>
        <b/>
        <vertAlign val="superscript"/>
        <sz val="12"/>
        <rFont val="Arial"/>
        <family val="2"/>
      </rPr>
      <t>o</t>
    </r>
    <r>
      <rPr>
        <b/>
        <sz val="12"/>
        <rFont val="Arial"/>
        <family val="2"/>
      </rPr>
      <t>C sein!</t>
    </r>
  </si>
  <si>
    <t>Nur die in der Technischen Vorschriften der REFUNA AG (TAV) angeführten Werkstoffe sind zulässig !!</t>
  </si>
  <si>
    <r>
      <t>Falls der "gelbe" k</t>
    </r>
    <r>
      <rPr>
        <b/>
        <vertAlign val="subscript"/>
        <sz val="12"/>
        <rFont val="Arial"/>
        <family val="2"/>
      </rPr>
      <t>vs</t>
    </r>
    <r>
      <rPr>
        <b/>
        <sz val="12"/>
        <rFont val="Arial"/>
        <family val="2"/>
      </rPr>
      <t xml:space="preserve"> Wert oberhalb des berechneten Bereiches der "violetten" Vorgabe-Werte liegt, muss der Verantwortliche und  der Vertragspartner auf das daraus resultierende schlechtere bis möglicherweise ungenügende Regelverhalten hingewiesen werden. Bei kleineren kvs - Werten unterhalb des berechneten (violetten) Bereiches ist die Einhaltung der Druckabfallvorschriften der TAV betreffend dem gesamten Druckabfall "Ventil + WT" zu überprüfen.</t>
    </r>
  </si>
  <si>
    <t>Die Bedingungen der Technischen Vorschriften TAV müssen erfüllt sein. Bei Nichterfüllung wird der Wärmetauscher nicht zugelassen!</t>
  </si>
  <si>
    <t>Der Druckverlust bei maximalem Durchfluss fernwärmeseitig  ( sowohl bei Heizbetrieb wie auch im Brauchwasseraufheizbetrieb ) darf im Wärmetauscher 150 mbar, beziehungsweise  15 kPa, nicht überschreiten.                                                                                                                            Der maximal zulässige Druckverlust von  150 mbar, beziehungsweise  15 kPa, fernwärmeseitig, bezieht sich immer auf den höchsten im Datenblatt 2  ( C 18 bis N 18 ) ausgewiesenen, fernwärmeseitigen Durchfluss.                                                                                                                                 Die Druckverlustangabe zwischenkreisseitig bezieht sich immer auf den höchsten im Datenblatt 2 ausgewiesenen "sekundären" Durchfluss in der Zeile C 22 bis N 22.</t>
  </si>
  <si>
    <t>Die Typenbezeichnung muss während der vorgesehenen Lebensadauer eine eindeutige Identifikation erlauben und den Rückgriff auf technische Daten des Herstellers ermöglichen.</t>
  </si>
  <si>
    <t>Die Technischen Vorschriften TAV müssen eingehalten sein. Brauchwasserseitig muss der  Verantwortliche und der Vertragspartner die einschlägigen Regelwerke im Sanitärbereich beachten.</t>
  </si>
  <si>
    <t>Diese Angabe ist nur erforderlich für Speichermantel-Aufheizsysteme ( zB. Proenergie-Doppelmantelsystem ) oder "Speicher in Speicher" - Systeme ( zB. Jenni ).</t>
  </si>
  <si>
    <t>eventuell nachträgliche Ergänzung durch die REFUNA AG oder das Ortsnetz.</t>
  </si>
  <si>
    <t>Datenblätter 1 und Datenblätter 2,   mit fehlendem Datum und fehlender Unterschrift, müssen zur Ergänzung zurückgewiesen werden an den Verantwortlichen und Vertragspartner.</t>
  </si>
  <si>
    <t>Je nachdem ob die erforderliche Durchflussmenge oder die REFUNA Leistung bekannt ist, diesen bekannten Wert ins entsprechende gelbe Feld eintragen! In der benachbarten Zeile darüber, bezw. darunter wird im violetten (gesperrter Bereich) Feld die zugehörige REFUNA Leistung, beziehungsweise Durchflussmenge berechnet, die nun ins entsprechende gelbe Feld auf derselben Zeile eingetragen werden kann.</t>
  </si>
  <si>
    <r>
      <t xml:space="preserve">Falls der Mittelwert oder/und Einzelwerte über 70 Grad C liegen,  nimmt das Verkalkungsrisiko im BWW-System übermässig zu.  67 </t>
    </r>
    <r>
      <rPr>
        <b/>
        <vertAlign val="superscript"/>
        <sz val="12"/>
        <rFont val="Arial"/>
        <family val="2"/>
      </rPr>
      <t>o</t>
    </r>
    <r>
      <rPr>
        <b/>
        <sz val="12"/>
        <rFont val="Arial"/>
        <family val="2"/>
      </rPr>
      <t xml:space="preserve">C ist eine Empfehlung.      </t>
    </r>
  </si>
  <si>
    <t>Falls über 60 Grad C wächst das Verkalkungsrisiko im BWW-System stark.  Falls unter 57 Grad C trägt der Verantwortliche, beziehungsweise der Wärmebezüger die Verantwortung bezüglich "Legionellen"-Risiko. Soweit vorhanden müssen gesetzliche Vorschriften sowie Normen und Regelwerke eingehalten werden, und den Komfortansprüchen der Bewohner muss Rechnung getragen werde. Je geringer die Aufheiztemperatur, desto schlechter ist die Nutzung der  Speicherkapazität.</t>
  </si>
  <si>
    <t>Splitt Anlagen und Kompaktanlagen sind grundsätzlich gleichgestellt. Diese Angabe dient informativ zur Beurteilung des Platzbedarfes, der Zugänglichkeit und der Anordnung.</t>
  </si>
  <si>
    <t>Die Rücklaufbegrenzungsventile müssen die Technischen Vorschriften der REFUNA AG (TAV) voll erfüllen, insbesondere in Bezug auf Funktion und Werkstoffe. Wichtig unter anderem auch:  stromlos aus, mit vorgegebener Abfallzeitverzögerung.</t>
  </si>
  <si>
    <t>Zur Zeit sind  Rücklaufbegrenzungsventile der Firmen Landis u. Gyr, Siemens und Sauter im Einsatz, beziehungsweise zugelassen. Die Bedingungen der TAV müssen voll erfüllt werden. Andere Ventil-Fabrikate die die Bedingungen in der TAV erfüllen werden nur in Absprache mit der REFUNA AG zugelassen.</t>
  </si>
  <si>
    <t>Für die Festlegung des Speichervolumens für Brauchwarmwasser  müssen die Einschlägigen Normen oder Regelwerke  SIA  und/oder  ISO eingehalten werden. Für Systeme mit aussenliegenden Wärmetauschern gelten ebenfalls die entsprechenden Normen und Regelwerke  SIA und/oder EU/ISO/DIN für Brauchwarmwasser-Aufheizsysteme.</t>
  </si>
  <si>
    <t>Betrifft Brauchwasser-beaufschlagte Speicherstrukturen! Gemäss den Technischer Vorschriften TAV sind nur Stahl emailliert und/oder einige wenige  Qualitäten austenitischer, rostfreier Stähle zugelassen. Der  Einsatz anderer Werkstoffe für Brauchwasserbeaufschlagte Speicherstrukturen ist bewilligungspflichtig. Die Bewilligung muss vom Verantwortlichen oder Vertragspartner schriftlich bei der REFUNA AG beantragt werden.</t>
  </si>
  <si>
    <t>Falls "ja" muss vom Verantwortlichen und Vertragspartner verbindlich sichergestellt werden, dass die Temperaturschichtung im Speicher durch die Wahl und die Ausführung der Zirkulationsrückführung, unabhängig von deren Temperatur und Durchflussmenge, nicht gestört wird (also keine Durchmischung des Speicherinhaltes und keine nennenswerte Reduktion der Brauchwasser-Austritttemperatur durch die Zirkulation).</t>
  </si>
  <si>
    <t>Die Regler müssen die Anforderungen der Technischen Vorschriften TAV erfüllen, sonst werden sie nicht zugelassen. Zur Zeit sind einzelne Regler Typen von L&amp;G, Siemens, Sauter und TEM zugelassen. Die Zulassung anderer Regler-Fabrikate, die die Bedingungen in der TAV erfüllen, müssen bei der REFUNA AG beantragt werden.</t>
  </si>
  <si>
    <t>Heizungsvorlauf Temp. in oC</t>
  </si>
  <si>
    <t>Heizungsrücklauf Temp. in oC</t>
  </si>
  <si>
    <t>kvs-Wert (m3/h):</t>
  </si>
  <si>
    <t>Aussentemperatur ( 0C )</t>
  </si>
  <si>
    <t>Vorlauftemperatur (0C)</t>
  </si>
  <si>
    <t>Rücklauftemeratur (0C)</t>
  </si>
  <si>
    <t>Grädigkeit  FW-WT (oC)</t>
  </si>
  <si>
    <t>log dT  (oC)</t>
  </si>
  <si>
    <t>K-Wert  (W/oC)</t>
  </si>
  <si>
    <t>k-Wert  (W/m2/oC)</t>
  </si>
  <si>
    <t xml:space="preserve"> Brauchwasser Aufheizung nach Entzug von 70 % Warmwasser aus dem Speicher</t>
  </si>
  <si>
    <t>BW-Aufheiztemp. ( 0C )</t>
  </si>
  <si>
    <t>Kaltwassertemp. ( 0C )</t>
  </si>
  <si>
    <t>BWW-Aufheizvolumen ( Lt / Std ) bezw. Durchfluss ( ca )</t>
  </si>
  <si>
    <t>Grädigkeit  BWW-WT (oC)</t>
  </si>
  <si>
    <t>( virtuelles ) "log dT" BWW-WT (oC)</t>
  </si>
  <si>
    <t>mittlere Fernwärme-Rücklauftemperatur  (oC)</t>
  </si>
  <si>
    <t>mittlere Brauchwasser-Aufheizleistung (kW)  (ca)</t>
  </si>
  <si>
    <t>mittlere Ausnutzung der REFUNA FW - Leistung in %</t>
  </si>
  <si>
    <t xml:space="preserve">Datum            : </t>
  </si>
  <si>
    <t>Unterschrift  :</t>
  </si>
  <si>
    <t>Heizseite, bezw. Zwischen- kreisseite</t>
  </si>
  <si>
    <t>Auslegung     FW - WT</t>
  </si>
  <si>
    <t>Genehmigung der                                   REFUNA AG</t>
  </si>
  <si>
    <t>Vorgaben für die Wärmetauscher - Dimensionierung</t>
  </si>
  <si>
    <t>Mindest Wärmetauscheranforderungen, je für den Brauchwasseraufheizbetrieb und den Heizbetrieb, jeweils in Vorrangschaltung,  damit die TAV der REFUNA AG erfüllt werden</t>
  </si>
  <si>
    <t>Wärmetauschereinsatz für den Brauchwasseraufheizbetrieb in Vorrangschaltung                             (kritische Auslegung = Sommerbetrieb !)</t>
  </si>
  <si>
    <t>Leistung  thermisch</t>
  </si>
  <si>
    <t>Vorlauftemperatur primär</t>
  </si>
  <si>
    <t>oC</t>
  </si>
  <si>
    <t>Rücklauftemperatur primär</t>
  </si>
  <si>
    <t>Durchfluss primär</t>
  </si>
  <si>
    <t>max. zulässiger Druckabfall primär</t>
  </si>
  <si>
    <t>mbar</t>
  </si>
  <si>
    <t>kPa</t>
  </si>
  <si>
    <t>max. zulässige Grädigkeit</t>
  </si>
  <si>
    <t>Vorlauftemperatur sekundär</t>
  </si>
  <si>
    <t>Rücklauftemperatur sekundär</t>
  </si>
  <si>
    <t>Durchfluss sekundär</t>
  </si>
  <si>
    <t>mindest erford. "K" - Wert</t>
  </si>
  <si>
    <t>W/oC</t>
  </si>
  <si>
    <t>und :</t>
  </si>
  <si>
    <t>Wärmetauschereinsatz  für den Heizbetrieb in Vorrangschaltung                 (kritische Auslegung = Winterbetrieb !)</t>
  </si>
  <si>
    <t>Anmerkung: für Hausstationen mit Heizbetrieb und mit Brauchwasseraufheizung in Vorrangschaltung muss der Wärmetauscher die thermischen Vorgaben für beide Betriebsarten erfüllen !</t>
  </si>
  <si>
    <t>Gegenstromprinzip</t>
  </si>
  <si>
    <r>
      <t>W/</t>
    </r>
    <r>
      <rPr>
        <b/>
        <vertAlign val="superscript"/>
        <sz val="14"/>
        <rFont val="Arial"/>
        <family val="2"/>
      </rPr>
      <t>o</t>
    </r>
    <r>
      <rPr>
        <b/>
        <sz val="14"/>
        <rFont val="Arial"/>
        <family val="2"/>
      </rPr>
      <t>C</t>
    </r>
  </si>
  <si>
    <r>
      <t>o</t>
    </r>
    <r>
      <rPr>
        <b/>
        <sz val="14"/>
        <rFont val="Arial"/>
        <family val="2"/>
      </rPr>
      <t>C</t>
    </r>
  </si>
  <si>
    <r>
      <t xml:space="preserve">( W /  </t>
    </r>
    <r>
      <rPr>
        <b/>
        <vertAlign val="superscript"/>
        <sz val="9"/>
        <rFont val="Arial"/>
        <family val="2"/>
      </rPr>
      <t>0</t>
    </r>
    <r>
      <rPr>
        <b/>
        <sz val="9"/>
        <rFont val="Arial"/>
        <family val="2"/>
      </rPr>
      <t>C)</t>
    </r>
  </si>
  <si>
    <r>
      <t>( W / m</t>
    </r>
    <r>
      <rPr>
        <b/>
        <vertAlign val="superscript"/>
        <sz val="9"/>
        <rFont val="Arial"/>
        <family val="2"/>
      </rPr>
      <t>2</t>
    </r>
    <r>
      <rPr>
        <b/>
        <sz val="9"/>
        <rFont val="Arial"/>
        <family val="2"/>
      </rPr>
      <t xml:space="preserve"> / </t>
    </r>
    <r>
      <rPr>
        <b/>
        <vertAlign val="superscript"/>
        <sz val="9"/>
        <rFont val="Arial"/>
        <family val="2"/>
      </rPr>
      <t>0</t>
    </r>
    <r>
      <rPr>
        <b/>
        <sz val="9"/>
        <rFont val="Arial"/>
        <family val="2"/>
      </rPr>
      <t>C)</t>
    </r>
  </si>
  <si>
    <r>
      <t xml:space="preserve">Sommer &gt;10 </t>
    </r>
    <r>
      <rPr>
        <b/>
        <vertAlign val="superscript"/>
        <sz val="9"/>
        <rFont val="Arial"/>
        <family val="2"/>
      </rPr>
      <t>0</t>
    </r>
    <r>
      <rPr>
        <b/>
        <sz val="9"/>
        <rFont val="Arial"/>
        <family val="2"/>
      </rPr>
      <t>C</t>
    </r>
  </si>
  <si>
    <r>
      <t xml:space="preserve">Winter -11 </t>
    </r>
    <r>
      <rPr>
        <b/>
        <vertAlign val="superscript"/>
        <sz val="9"/>
        <rFont val="Arial"/>
        <family val="2"/>
      </rPr>
      <t>o</t>
    </r>
    <r>
      <rPr>
        <b/>
        <sz val="9"/>
        <rFont val="Arial"/>
        <family val="2"/>
      </rPr>
      <t>C</t>
    </r>
  </si>
  <si>
    <r>
      <t>Wärmetauscherfläche:       m</t>
    </r>
    <r>
      <rPr>
        <b/>
        <vertAlign val="superscript"/>
        <sz val="9"/>
        <rFont val="Arial"/>
        <family val="2"/>
      </rPr>
      <t>2</t>
    </r>
  </si>
  <si>
    <t>?</t>
  </si>
  <si>
    <t>Auslegung:  Grädigkeit</t>
  </si>
  <si>
    <r>
      <t>o</t>
    </r>
    <r>
      <rPr>
        <b/>
        <i/>
        <sz val="12"/>
        <rFont val="Arial"/>
        <family val="2"/>
      </rPr>
      <t>C</t>
    </r>
  </si>
  <si>
    <t>Stahl Email</t>
  </si>
  <si>
    <t>ja</t>
  </si>
  <si>
    <t>gelöteter Plattentauscher</t>
  </si>
  <si>
    <t>WT</t>
  </si>
  <si>
    <t>nein</t>
  </si>
  <si>
    <t>CU 99.9</t>
  </si>
  <si>
    <t>Rohrbündel</t>
  </si>
  <si>
    <t>Biral</t>
  </si>
  <si>
    <t>Grundfoss</t>
  </si>
  <si>
    <t>32 - 60</t>
  </si>
  <si>
    <t>HPA</t>
  </si>
  <si>
    <t xml:space="preserve"> 2 x WP / E  500</t>
  </si>
  <si>
    <t>H 29 - 50</t>
  </si>
</sst>
</file>

<file path=xl/styles.xml><?xml version="1.0" encoding="utf-8"?>
<styleSheet xmlns="http://schemas.openxmlformats.org/spreadsheetml/2006/main">
  <numFmts count="28">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0.0"/>
    <numFmt numFmtId="177" formatCode="mmm\ yyyy"/>
    <numFmt numFmtId="178" formatCode="\+00"/>
    <numFmt numFmtId="179" formatCode="mmmm\ yyyy"/>
    <numFmt numFmtId="180" formatCode="0.0E+00"/>
    <numFmt numFmtId="181" formatCode="[$-807]dddd\,\ d\.\ mmmm\ yyyy"/>
    <numFmt numFmtId="182" formatCode="[$-807]d/\ mmmm\ yyyy;@"/>
    <numFmt numFmtId="183" formatCode="dd/mm/yyyy;@"/>
  </numFmts>
  <fonts count="82">
    <font>
      <sz val="10"/>
      <name val="Arial"/>
      <family val="0"/>
    </font>
    <font>
      <b/>
      <sz val="10"/>
      <name val="Arial"/>
      <family val="2"/>
    </font>
    <font>
      <b/>
      <sz val="18"/>
      <name val="Arial"/>
      <family val="2"/>
    </font>
    <font>
      <sz val="11"/>
      <name val="Arial"/>
      <family val="2"/>
    </font>
    <font>
      <b/>
      <sz val="14"/>
      <name val="Arial"/>
      <family val="2"/>
    </font>
    <font>
      <b/>
      <sz val="11"/>
      <name val="Arial"/>
      <family val="2"/>
    </font>
    <font>
      <b/>
      <i/>
      <sz val="8"/>
      <name val="Arial"/>
      <family val="2"/>
    </font>
    <font>
      <sz val="9"/>
      <name val="Arial"/>
      <family val="2"/>
    </font>
    <font>
      <b/>
      <sz val="9"/>
      <name val="Arial"/>
      <family val="2"/>
    </font>
    <font>
      <b/>
      <sz val="7"/>
      <name val="Arial"/>
      <family val="2"/>
    </font>
    <font>
      <i/>
      <sz val="9"/>
      <name val="Arial"/>
      <family val="2"/>
    </font>
    <font>
      <sz val="8"/>
      <name val="Arial"/>
      <family val="2"/>
    </font>
    <font>
      <b/>
      <sz val="9"/>
      <color indexed="8"/>
      <name val="Arial"/>
      <family val="2"/>
    </font>
    <font>
      <sz val="10"/>
      <color indexed="8"/>
      <name val="Arial"/>
      <family val="2"/>
    </font>
    <font>
      <b/>
      <sz val="12"/>
      <name val="Arial"/>
      <family val="2"/>
    </font>
    <font>
      <b/>
      <sz val="16"/>
      <name val="Arial"/>
      <family val="2"/>
    </font>
    <font>
      <b/>
      <sz val="20"/>
      <name val="Arial"/>
      <family val="2"/>
    </font>
    <font>
      <b/>
      <i/>
      <sz val="16"/>
      <name val="Arial"/>
      <family val="2"/>
    </font>
    <font>
      <b/>
      <i/>
      <sz val="12"/>
      <name val="Arial"/>
      <family val="2"/>
    </font>
    <font>
      <b/>
      <vertAlign val="subscript"/>
      <sz val="12"/>
      <name val="Arial"/>
      <family val="2"/>
    </font>
    <font>
      <b/>
      <sz val="12"/>
      <color indexed="8"/>
      <name val="Arial"/>
      <family val="2"/>
    </font>
    <font>
      <b/>
      <sz val="10"/>
      <color indexed="10"/>
      <name val="Arial"/>
      <family val="2"/>
    </font>
    <font>
      <sz val="10"/>
      <color indexed="10"/>
      <name val="Arial"/>
      <family val="2"/>
    </font>
    <font>
      <b/>
      <sz val="12"/>
      <color indexed="10"/>
      <name val="Arial"/>
      <family val="2"/>
    </font>
    <font>
      <sz val="12"/>
      <name val="Arial"/>
      <family val="2"/>
    </font>
    <font>
      <sz val="12"/>
      <color indexed="8"/>
      <name val="Arial"/>
      <family val="2"/>
    </font>
    <font>
      <b/>
      <vertAlign val="superscript"/>
      <sz val="12"/>
      <name val="Arial"/>
      <family val="2"/>
    </font>
    <font>
      <sz val="12"/>
      <color indexed="10"/>
      <name val="Arial"/>
      <family val="2"/>
    </font>
    <font>
      <b/>
      <vertAlign val="subscript"/>
      <sz val="12"/>
      <color indexed="8"/>
      <name val="Arial"/>
      <family val="2"/>
    </font>
    <font>
      <b/>
      <vertAlign val="superscript"/>
      <sz val="12"/>
      <color indexed="8"/>
      <name val="Arial"/>
      <family val="2"/>
    </font>
    <font>
      <b/>
      <sz val="10"/>
      <color indexed="8"/>
      <name val="Arial"/>
      <family val="2"/>
    </font>
    <font>
      <sz val="18"/>
      <name val="Arial"/>
      <family val="2"/>
    </font>
    <font>
      <b/>
      <sz val="18"/>
      <color indexed="10"/>
      <name val="Arial"/>
      <family val="2"/>
    </font>
    <font>
      <sz val="18"/>
      <color indexed="10"/>
      <name val="Arial"/>
      <family val="2"/>
    </font>
    <font>
      <sz val="18"/>
      <color indexed="8"/>
      <name val="Arial"/>
      <family val="2"/>
    </font>
    <font>
      <b/>
      <vertAlign val="superscript"/>
      <sz val="18"/>
      <color indexed="8"/>
      <name val="Arial"/>
      <family val="2"/>
    </font>
    <font>
      <b/>
      <sz val="18"/>
      <color indexed="8"/>
      <name val="Arial"/>
      <family val="2"/>
    </font>
    <font>
      <b/>
      <sz val="14"/>
      <color indexed="10"/>
      <name val="Arial"/>
      <family val="2"/>
    </font>
    <font>
      <sz val="48"/>
      <color indexed="10"/>
      <name val="Arial"/>
      <family val="2"/>
    </font>
    <font>
      <b/>
      <i/>
      <sz val="8"/>
      <color indexed="10"/>
      <name val="Arial"/>
      <family val="2"/>
    </font>
    <font>
      <b/>
      <i/>
      <sz val="12"/>
      <color indexed="10"/>
      <name val="Arial"/>
      <family val="2"/>
    </font>
    <font>
      <b/>
      <sz val="13.5"/>
      <color indexed="8"/>
      <name val="Arial"/>
      <family val="2"/>
    </font>
    <font>
      <b/>
      <sz val="10.15"/>
      <color indexed="8"/>
      <name val="Arial"/>
      <family val="2"/>
    </font>
    <font>
      <sz val="20"/>
      <color indexed="8"/>
      <name val="Arial"/>
      <family val="2"/>
    </font>
    <font>
      <b/>
      <vertAlign val="superscript"/>
      <sz val="14"/>
      <name val="Arial"/>
      <family val="2"/>
    </font>
    <font>
      <b/>
      <vertAlign val="superscript"/>
      <sz val="9"/>
      <name val="Arial"/>
      <family val="2"/>
    </font>
    <font>
      <b/>
      <i/>
      <sz val="14"/>
      <name val="Arial"/>
      <family val="2"/>
    </font>
    <font>
      <b/>
      <i/>
      <vertAlign val="superscript"/>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47"/>
        <bgColor indexed="64"/>
      </patternFill>
    </fill>
  </fills>
  <borders count="3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style="medium"/>
      <right>
        <color indexed="63"/>
      </right>
      <top style="medium"/>
      <bottom>
        <color indexed="63"/>
      </bottom>
    </border>
    <border>
      <left style="medium"/>
      <right style="medium"/>
      <top style="medium"/>
      <bottom>
        <color indexed="63"/>
      </bottom>
    </border>
    <border>
      <left>
        <color indexed="63"/>
      </left>
      <right>
        <color indexed="63"/>
      </right>
      <top style="medium"/>
      <bottom style="medium"/>
    </border>
    <border>
      <left style="medium"/>
      <right style="medium"/>
      <top>
        <color indexed="63"/>
      </top>
      <bottom>
        <color indexed="63"/>
      </bottom>
    </border>
    <border>
      <left style="medium"/>
      <right>
        <color indexed="63"/>
      </right>
      <top>
        <color indexed="63"/>
      </top>
      <bottom>
        <color indexed="63"/>
      </bottom>
    </border>
    <border>
      <left style="medium"/>
      <right style="thin"/>
      <top style="medium"/>
      <bottom style="medium"/>
    </border>
    <border>
      <left style="medium"/>
      <right style="medium"/>
      <top style="thin"/>
      <bottom style="medium"/>
    </border>
    <border>
      <left style="medium"/>
      <right>
        <color indexed="63"/>
      </right>
      <top style="thin"/>
      <bottom style="thin"/>
    </border>
    <border>
      <left>
        <color indexed="63"/>
      </left>
      <right>
        <color indexed="63"/>
      </right>
      <top style="thin"/>
      <bottom style="thin"/>
    </border>
    <border>
      <left style="medium"/>
      <right style="medium"/>
      <top style="thin"/>
      <bottom style="thin"/>
    </border>
    <border>
      <left>
        <color indexed="63"/>
      </left>
      <right style="thin"/>
      <top style="thin"/>
      <bottom style="thin"/>
    </border>
    <border>
      <left>
        <color indexed="63"/>
      </left>
      <right>
        <color indexed="63"/>
      </right>
      <top style="thin"/>
      <bottom style="medium"/>
    </border>
    <border>
      <left style="medium"/>
      <right>
        <color indexed="63"/>
      </right>
      <top style="thin"/>
      <bottom style="medium"/>
    </border>
    <border>
      <left>
        <color indexed="63"/>
      </left>
      <right style="medium"/>
      <top>
        <color indexed="63"/>
      </top>
      <bottom>
        <color indexed="63"/>
      </bottom>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style="thin"/>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1" applyNumberFormat="0" applyAlignment="0" applyProtection="0"/>
    <xf numFmtId="0" fontId="68" fillId="26" borderId="2" applyNumberFormat="0" applyAlignment="0" applyProtection="0"/>
    <xf numFmtId="41" fontId="0" fillId="0" borderId="0" applyFont="0" applyFill="0" applyBorder="0" applyAlignment="0" applyProtection="0"/>
    <xf numFmtId="0" fontId="69" fillId="27"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72" fillId="28" borderId="0" applyNumberFormat="0" applyBorder="0" applyAlignment="0" applyProtection="0"/>
    <xf numFmtId="43" fontId="0" fillId="0" borderId="0" applyFont="0" applyFill="0" applyBorder="0" applyAlignment="0" applyProtection="0"/>
    <xf numFmtId="0" fontId="7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4" fillId="31" borderId="0" applyNumberFormat="0" applyBorder="0" applyAlignment="0" applyProtection="0"/>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80" fillId="0" borderId="0" applyNumberFormat="0" applyFill="0" applyBorder="0" applyAlignment="0" applyProtection="0"/>
    <xf numFmtId="0" fontId="81" fillId="32" borderId="9" applyNumberFormat="0" applyAlignment="0" applyProtection="0"/>
  </cellStyleXfs>
  <cellXfs count="797">
    <xf numFmtId="0" fontId="0" fillId="0" borderId="0" xfId="0" applyAlignment="1">
      <alignment/>
    </xf>
    <xf numFmtId="0" fontId="0" fillId="0" borderId="0" xfId="0" applyAlignment="1" applyProtection="1">
      <alignment/>
      <protection/>
    </xf>
    <xf numFmtId="0" fontId="8" fillId="0" borderId="0" xfId="0" applyFont="1" applyFill="1" applyBorder="1" applyAlignment="1" applyProtection="1">
      <alignment vertical="center"/>
      <protection/>
    </xf>
    <xf numFmtId="0" fontId="1" fillId="33" borderId="10" xfId="0" applyFont="1" applyFill="1" applyBorder="1" applyAlignment="1" applyProtection="1">
      <alignment vertical="center"/>
      <protection/>
    </xf>
    <xf numFmtId="0" fontId="7" fillId="33" borderId="11" xfId="0" applyFont="1" applyFill="1" applyBorder="1" applyAlignment="1" applyProtection="1">
      <alignment vertical="center"/>
      <protection/>
    </xf>
    <xf numFmtId="0" fontId="8" fillId="33" borderId="12" xfId="0" applyFont="1" applyFill="1" applyBorder="1" applyAlignment="1" applyProtection="1">
      <alignment vertical="center"/>
      <protection/>
    </xf>
    <xf numFmtId="0" fontId="8" fillId="33" borderId="13" xfId="0" applyFont="1" applyFill="1" applyBorder="1" applyAlignment="1" applyProtection="1">
      <alignment vertical="center"/>
      <protection/>
    </xf>
    <xf numFmtId="0" fontId="1" fillId="33" borderId="14" xfId="0" applyFont="1" applyFill="1" applyBorder="1" applyAlignment="1" applyProtection="1">
      <alignment horizontal="left" vertical="center"/>
      <protection/>
    </xf>
    <xf numFmtId="0" fontId="8" fillId="33" borderId="15" xfId="0" applyFont="1" applyFill="1" applyBorder="1" applyAlignment="1" applyProtection="1">
      <alignment vertical="center"/>
      <protection/>
    </xf>
    <xf numFmtId="0" fontId="8" fillId="33" borderId="16" xfId="0" applyFont="1" applyFill="1" applyBorder="1" applyAlignment="1" applyProtection="1">
      <alignment vertical="center"/>
      <protection/>
    </xf>
    <xf numFmtId="0" fontId="8" fillId="33" borderId="11" xfId="0" applyFont="1" applyFill="1" applyBorder="1" applyAlignment="1" applyProtection="1">
      <alignment vertical="center"/>
      <protection/>
    </xf>
    <xf numFmtId="0" fontId="8" fillId="33" borderId="17" xfId="0" applyFont="1" applyFill="1" applyBorder="1" applyAlignment="1" applyProtection="1">
      <alignment vertical="center"/>
      <protection/>
    </xf>
    <xf numFmtId="0" fontId="8" fillId="33" borderId="13" xfId="0" applyFont="1" applyFill="1" applyBorder="1" applyAlignment="1" applyProtection="1">
      <alignment horizontal="justify" vertical="center" wrapText="1"/>
      <protection/>
    </xf>
    <xf numFmtId="0" fontId="8" fillId="33" borderId="18" xfId="0" applyFont="1" applyFill="1" applyBorder="1" applyAlignment="1" applyProtection="1">
      <alignment vertical="center"/>
      <protection/>
    </xf>
    <xf numFmtId="0" fontId="1" fillId="33" borderId="18" xfId="0" applyFont="1" applyFill="1" applyBorder="1" applyAlignment="1" applyProtection="1">
      <alignment vertical="center"/>
      <protection/>
    </xf>
    <xf numFmtId="0" fontId="8" fillId="33" borderId="19" xfId="0" applyFont="1" applyFill="1" applyBorder="1" applyAlignment="1" applyProtection="1">
      <alignment horizontal="centerContinuous" vertical="center"/>
      <protection/>
    </xf>
    <xf numFmtId="0" fontId="8" fillId="33" borderId="16" xfId="0" applyFont="1" applyFill="1" applyBorder="1" applyAlignment="1" applyProtection="1">
      <alignment horizontal="centerContinuous" vertical="center"/>
      <protection/>
    </xf>
    <xf numFmtId="0" fontId="8" fillId="33" borderId="14" xfId="0" applyFont="1" applyFill="1" applyBorder="1" applyAlignment="1" applyProtection="1">
      <alignment horizontal="centerContinuous" vertical="center"/>
      <protection/>
    </xf>
    <xf numFmtId="0" fontId="8" fillId="33" borderId="18" xfId="0" applyFont="1" applyFill="1" applyBorder="1" applyAlignment="1" applyProtection="1">
      <alignment horizontal="centerContinuous" vertical="center"/>
      <protection/>
    </xf>
    <xf numFmtId="0" fontId="8" fillId="33" borderId="14" xfId="0" applyFont="1" applyFill="1" applyBorder="1" applyAlignment="1" applyProtection="1">
      <alignment vertical="center"/>
      <protection/>
    </xf>
    <xf numFmtId="0" fontId="7" fillId="33" borderId="18" xfId="0" applyFont="1" applyFill="1" applyBorder="1" applyAlignment="1" applyProtection="1">
      <alignment horizontal="left" vertical="center"/>
      <protection/>
    </xf>
    <xf numFmtId="0" fontId="8" fillId="33" borderId="19" xfId="0" applyFont="1" applyFill="1" applyBorder="1" applyAlignment="1" applyProtection="1">
      <alignment vertical="center"/>
      <protection/>
    </xf>
    <xf numFmtId="0" fontId="7" fillId="33" borderId="16" xfId="0" applyFont="1" applyFill="1" applyBorder="1" applyAlignment="1" applyProtection="1">
      <alignment horizontal="left" vertical="center"/>
      <protection/>
    </xf>
    <xf numFmtId="0" fontId="1" fillId="33" borderId="14" xfId="0" applyFont="1" applyFill="1" applyBorder="1" applyAlignment="1" applyProtection="1">
      <alignment vertical="center"/>
      <protection/>
    </xf>
    <xf numFmtId="0" fontId="7" fillId="33" borderId="13" xfId="0" applyFont="1" applyFill="1" applyBorder="1" applyAlignment="1" applyProtection="1">
      <alignment vertical="center"/>
      <protection/>
    </xf>
    <xf numFmtId="0" fontId="8" fillId="33" borderId="13" xfId="0" applyFont="1" applyFill="1" applyBorder="1" applyAlignment="1" applyProtection="1">
      <alignment horizontal="center" vertical="center"/>
      <protection/>
    </xf>
    <xf numFmtId="0" fontId="7" fillId="33" borderId="18" xfId="0" applyFont="1" applyFill="1" applyBorder="1" applyAlignment="1" applyProtection="1">
      <alignment vertical="center"/>
      <protection/>
    </xf>
    <xf numFmtId="0" fontId="8" fillId="33" borderId="14" xfId="0" applyFont="1" applyFill="1" applyBorder="1" applyAlignment="1" applyProtection="1">
      <alignment horizontal="left" vertical="center"/>
      <protection/>
    </xf>
    <xf numFmtId="0" fontId="8" fillId="33" borderId="18" xfId="0" applyFont="1" applyFill="1" applyBorder="1" applyAlignment="1" applyProtection="1">
      <alignment horizontal="right" vertical="center"/>
      <protection/>
    </xf>
    <xf numFmtId="0" fontId="8" fillId="33" borderId="20" xfId="0" applyFont="1" applyFill="1" applyBorder="1" applyAlignment="1" applyProtection="1">
      <alignment vertical="center"/>
      <protection/>
    </xf>
    <xf numFmtId="0" fontId="9" fillId="33" borderId="13" xfId="0" applyFont="1" applyFill="1" applyBorder="1" applyAlignment="1" applyProtection="1">
      <alignment vertical="center"/>
      <protection/>
    </xf>
    <xf numFmtId="49" fontId="8" fillId="33" borderId="18" xfId="0" applyNumberFormat="1" applyFont="1" applyFill="1" applyBorder="1" applyAlignment="1" applyProtection="1">
      <alignment horizontal="center" vertical="center"/>
      <protection/>
    </xf>
    <xf numFmtId="0" fontId="13" fillId="33" borderId="14" xfId="0" applyFont="1" applyFill="1" applyBorder="1" applyAlignment="1" applyProtection="1">
      <alignment vertical="center" wrapText="1"/>
      <protection/>
    </xf>
    <xf numFmtId="0" fontId="8" fillId="33" borderId="21" xfId="0" applyFont="1" applyFill="1" applyBorder="1" applyAlignment="1" applyProtection="1">
      <alignment vertical="center"/>
      <protection/>
    </xf>
    <xf numFmtId="0" fontId="0" fillId="33" borderId="21" xfId="0" applyFill="1" applyBorder="1" applyAlignment="1" applyProtection="1">
      <alignment vertical="center"/>
      <protection/>
    </xf>
    <xf numFmtId="176" fontId="8" fillId="33" borderId="18" xfId="0" applyNumberFormat="1" applyFont="1" applyFill="1" applyBorder="1" applyAlignment="1" applyProtection="1">
      <alignment horizontal="center" vertical="center"/>
      <protection/>
    </xf>
    <xf numFmtId="0" fontId="1" fillId="33" borderId="13" xfId="0" applyFont="1" applyFill="1" applyBorder="1" applyAlignment="1" applyProtection="1">
      <alignment horizontal="center" vertical="center"/>
      <protection/>
    </xf>
    <xf numFmtId="0" fontId="7"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Fill="1" applyAlignment="1">
      <alignment/>
    </xf>
    <xf numFmtId="0" fontId="0" fillId="0" borderId="0" xfId="0" applyFill="1" applyBorder="1" applyAlignment="1">
      <alignment/>
    </xf>
    <xf numFmtId="0" fontId="1" fillId="0" borderId="0" xfId="0" applyFont="1" applyFill="1" applyBorder="1" applyAlignment="1" applyProtection="1">
      <alignment vertical="center"/>
      <protection/>
    </xf>
    <xf numFmtId="0" fontId="8" fillId="33" borderId="20" xfId="0" applyFont="1" applyFill="1" applyBorder="1" applyAlignment="1" applyProtection="1">
      <alignment horizontal="left" vertical="center"/>
      <protection/>
    </xf>
    <xf numFmtId="0" fontId="8" fillId="33" borderId="22" xfId="0" applyFont="1" applyFill="1" applyBorder="1" applyAlignment="1" applyProtection="1">
      <alignment horizontal="left" vertical="center"/>
      <protection/>
    </xf>
    <xf numFmtId="0" fontId="8" fillId="33" borderId="12" xfId="0" applyFont="1" applyFill="1" applyBorder="1" applyAlignment="1" applyProtection="1">
      <alignment horizontal="left" vertical="center"/>
      <protection/>
    </xf>
    <xf numFmtId="0" fontId="0" fillId="33" borderId="18" xfId="0" applyFill="1" applyBorder="1" applyAlignment="1" applyProtection="1">
      <alignment vertical="center"/>
      <protection/>
    </xf>
    <xf numFmtId="176" fontId="0" fillId="33" borderId="16" xfId="0" applyNumberFormat="1" applyFill="1" applyBorder="1" applyAlignment="1" applyProtection="1">
      <alignment vertical="center"/>
      <protection/>
    </xf>
    <xf numFmtId="0" fontId="8" fillId="33" borderId="23" xfId="0" applyFont="1" applyFill="1" applyBorder="1" applyAlignment="1" applyProtection="1">
      <alignment vertical="center"/>
      <protection/>
    </xf>
    <xf numFmtId="0" fontId="2" fillId="0" borderId="19" xfId="0" applyFont="1" applyFill="1" applyBorder="1" applyAlignment="1" applyProtection="1">
      <alignment vertical="center"/>
      <protection/>
    </xf>
    <xf numFmtId="0" fontId="3" fillId="0" borderId="15" xfId="0" applyFont="1" applyFill="1" applyBorder="1" applyAlignment="1" applyProtection="1">
      <alignment vertical="center"/>
      <protection/>
    </xf>
    <xf numFmtId="0" fontId="4" fillId="0" borderId="15" xfId="0" applyFont="1" applyFill="1" applyBorder="1" applyAlignment="1" applyProtection="1">
      <alignment vertical="center"/>
      <protection/>
    </xf>
    <xf numFmtId="0" fontId="4" fillId="0" borderId="15"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5" fillId="0" borderId="23"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0" fontId="5" fillId="0" borderId="11" xfId="0" applyFont="1" applyFill="1" applyBorder="1" applyAlignment="1" applyProtection="1">
      <alignment vertical="center"/>
      <protection/>
    </xf>
    <xf numFmtId="0" fontId="5" fillId="0" borderId="17" xfId="0" applyFont="1" applyFill="1" applyBorder="1" applyAlignment="1" applyProtection="1">
      <alignment vertical="center"/>
      <protection/>
    </xf>
    <xf numFmtId="0" fontId="0" fillId="0" borderId="0" xfId="0" applyFill="1" applyBorder="1" applyAlignment="1" applyProtection="1">
      <alignment/>
      <protection/>
    </xf>
    <xf numFmtId="0" fontId="1" fillId="33" borderId="21" xfId="0" applyFont="1" applyFill="1" applyBorder="1" applyAlignment="1" applyProtection="1">
      <alignment vertical="center"/>
      <protection/>
    </xf>
    <xf numFmtId="49" fontId="8" fillId="33" borderId="18" xfId="0" applyNumberFormat="1" applyFont="1" applyFill="1" applyBorder="1" applyAlignment="1" applyProtection="1">
      <alignment horizontal="center" vertical="center" wrapText="1"/>
      <protection/>
    </xf>
    <xf numFmtId="0" fontId="1" fillId="33" borderId="20" xfId="0" applyFont="1" applyFill="1" applyBorder="1" applyAlignment="1" applyProtection="1">
      <alignment horizontal="center" vertical="center" wrapText="1"/>
      <protection/>
    </xf>
    <xf numFmtId="0" fontId="1" fillId="0" borderId="14" xfId="0" applyFont="1" applyBorder="1" applyAlignment="1" applyProtection="1">
      <alignment vertical="center"/>
      <protection/>
    </xf>
    <xf numFmtId="0" fontId="0" fillId="33" borderId="13" xfId="0" applyFill="1" applyBorder="1" applyAlignment="1" applyProtection="1">
      <alignment horizontal="center" vertical="center" wrapText="1"/>
      <protection/>
    </xf>
    <xf numFmtId="0" fontId="2" fillId="0" borderId="19" xfId="0" applyFont="1" applyBorder="1" applyAlignment="1" applyProtection="1">
      <alignment vertical="center"/>
      <protection/>
    </xf>
    <xf numFmtId="0" fontId="0" fillId="0" borderId="15" xfId="0" applyBorder="1" applyAlignment="1" applyProtection="1">
      <alignment vertical="center"/>
      <protection/>
    </xf>
    <xf numFmtId="0" fontId="3" fillId="0" borderId="16" xfId="0" applyFont="1" applyBorder="1" applyAlignment="1" applyProtection="1">
      <alignment horizontal="center" vertical="center"/>
      <protection/>
    </xf>
    <xf numFmtId="0" fontId="5" fillId="0" borderId="23" xfId="0" applyFont="1" applyBorder="1" applyAlignment="1" applyProtection="1">
      <alignment vertical="center"/>
      <protection/>
    </xf>
    <xf numFmtId="0" fontId="1" fillId="0" borderId="21"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17" xfId="0" applyFont="1" applyBorder="1" applyAlignment="1" applyProtection="1">
      <alignment vertical="center"/>
      <protection/>
    </xf>
    <xf numFmtId="0" fontId="8" fillId="33" borderId="14" xfId="0" applyFont="1" applyFill="1" applyBorder="1" applyAlignment="1" applyProtection="1">
      <alignment vertical="center"/>
      <protection/>
    </xf>
    <xf numFmtId="0" fontId="7" fillId="33" borderId="21" xfId="0" applyFont="1" applyFill="1" applyBorder="1" applyAlignment="1" applyProtection="1">
      <alignment vertical="center"/>
      <protection/>
    </xf>
    <xf numFmtId="0" fontId="8" fillId="0" borderId="0" xfId="0" applyFont="1" applyFill="1" applyBorder="1" applyAlignment="1" applyProtection="1">
      <alignment horizontal="center" vertical="center"/>
      <protection/>
    </xf>
    <xf numFmtId="0" fontId="7" fillId="0" borderId="0" xfId="0" applyFont="1" applyFill="1" applyBorder="1" applyAlignment="1" applyProtection="1">
      <alignment vertical="center"/>
      <protection/>
    </xf>
    <xf numFmtId="0" fontId="8" fillId="33" borderId="14" xfId="0" applyFont="1" applyFill="1" applyBorder="1" applyAlignment="1" applyProtection="1">
      <alignment/>
      <protection/>
    </xf>
    <xf numFmtId="0" fontId="8" fillId="33" borderId="18" xfId="0" applyFont="1" applyFill="1" applyBorder="1" applyAlignment="1" applyProtection="1">
      <alignment/>
      <protection/>
    </xf>
    <xf numFmtId="0" fontId="8" fillId="33" borderId="21" xfId="0" applyFont="1" applyFill="1" applyBorder="1" applyAlignment="1" applyProtection="1">
      <alignment/>
      <protection/>
    </xf>
    <xf numFmtId="0" fontId="8" fillId="33" borderId="21" xfId="0" applyFont="1" applyFill="1" applyBorder="1" applyAlignment="1" applyProtection="1">
      <alignment horizontal="centerContinuous"/>
      <protection/>
    </xf>
    <xf numFmtId="0" fontId="8" fillId="33" borderId="21" xfId="0" applyFont="1" applyFill="1" applyBorder="1" applyAlignment="1" applyProtection="1">
      <alignment horizontal="centerContinuous" vertical="center"/>
      <protection/>
    </xf>
    <xf numFmtId="0" fontId="6" fillId="33" borderId="21" xfId="0" applyFont="1" applyFill="1" applyBorder="1" applyAlignment="1" applyProtection="1">
      <alignment horizontal="centerContinuous" vertical="center"/>
      <protection/>
    </xf>
    <xf numFmtId="178" fontId="8" fillId="33" borderId="13" xfId="0" applyNumberFormat="1" applyFont="1" applyFill="1" applyBorder="1" applyAlignment="1" applyProtection="1">
      <alignment horizontal="center" vertical="center"/>
      <protection/>
    </xf>
    <xf numFmtId="0" fontId="8" fillId="33" borderId="21" xfId="0" applyFont="1" applyFill="1" applyBorder="1" applyAlignment="1" applyProtection="1">
      <alignment horizontal="center" vertical="center"/>
      <protection/>
    </xf>
    <xf numFmtId="178" fontId="8" fillId="33" borderId="21" xfId="0" applyNumberFormat="1" applyFont="1" applyFill="1" applyBorder="1" applyAlignment="1" applyProtection="1">
      <alignment horizontal="center" vertical="center"/>
      <protection/>
    </xf>
    <xf numFmtId="1" fontId="8" fillId="33" borderId="13" xfId="0" applyNumberFormat="1" applyFont="1" applyFill="1" applyBorder="1" applyAlignment="1" applyProtection="1">
      <alignment horizontal="center" vertical="center"/>
      <protection/>
    </xf>
    <xf numFmtId="0" fontId="7" fillId="33" borderId="10" xfId="0" applyFont="1" applyFill="1" applyBorder="1" applyAlignment="1" applyProtection="1">
      <alignment vertical="center"/>
      <protection/>
    </xf>
    <xf numFmtId="0" fontId="8" fillId="0" borderId="18" xfId="0" applyFont="1" applyFill="1" applyBorder="1" applyAlignment="1" applyProtection="1">
      <alignment horizontal="centerContinuous" vertical="center"/>
      <protection/>
    </xf>
    <xf numFmtId="49" fontId="8" fillId="0" borderId="14" xfId="0" applyNumberFormat="1" applyFont="1" applyFill="1" applyBorder="1" applyAlignment="1" applyProtection="1">
      <alignment horizontal="centerContinuous" vertical="center"/>
      <protection/>
    </xf>
    <xf numFmtId="49" fontId="8" fillId="0" borderId="13" xfId="0" applyNumberFormat="1" applyFont="1" applyFill="1" applyBorder="1" applyAlignment="1" applyProtection="1">
      <alignment horizontal="center" vertical="center"/>
      <protection/>
    </xf>
    <xf numFmtId="49" fontId="8" fillId="0" borderId="14" xfId="0" applyNumberFormat="1" applyFont="1" applyFill="1" applyBorder="1" applyAlignment="1" applyProtection="1">
      <alignment horizontal="center" vertical="center"/>
      <protection/>
    </xf>
    <xf numFmtId="1" fontId="8" fillId="0" borderId="12" xfId="0" applyNumberFormat="1" applyFont="1" applyFill="1" applyBorder="1" applyAlignment="1" applyProtection="1">
      <alignment horizontal="center" vertical="center"/>
      <protection/>
    </xf>
    <xf numFmtId="1" fontId="8" fillId="0" borderId="20" xfId="0" applyNumberFormat="1" applyFont="1" applyFill="1" applyBorder="1" applyAlignment="1" applyProtection="1">
      <alignment horizontal="center" vertical="center"/>
      <protection/>
    </xf>
    <xf numFmtId="1" fontId="8" fillId="0" borderId="13" xfId="0" applyNumberFormat="1" applyFont="1" applyFill="1" applyBorder="1" applyAlignment="1" applyProtection="1">
      <alignment horizontal="center" vertical="center"/>
      <protection/>
    </xf>
    <xf numFmtId="49" fontId="1" fillId="0" borderId="13" xfId="0" applyNumberFormat="1" applyFont="1" applyFill="1" applyBorder="1" applyAlignment="1" applyProtection="1">
      <alignment horizontal="center" vertical="center"/>
      <protection/>
    </xf>
    <xf numFmtId="0" fontId="0" fillId="0" borderId="18" xfId="0" applyFill="1" applyBorder="1" applyAlignment="1" applyProtection="1">
      <alignment horizontal="centerContinuous" vertical="center"/>
      <protection/>
    </xf>
    <xf numFmtId="49" fontId="8" fillId="0" borderId="13" xfId="0" applyNumberFormat="1" applyFont="1" applyFill="1" applyBorder="1" applyAlignment="1" applyProtection="1" quotePrefix="1">
      <alignment horizontal="center" vertical="center"/>
      <protection/>
    </xf>
    <xf numFmtId="2" fontId="8" fillId="0" borderId="24" xfId="0" applyNumberFormat="1" applyFont="1" applyFill="1" applyBorder="1" applyAlignment="1" applyProtection="1">
      <alignment horizontal="centerContinuous" vertical="center"/>
      <protection/>
    </xf>
    <xf numFmtId="176" fontId="8" fillId="0" borderId="15" xfId="0" applyNumberFormat="1" applyFont="1" applyFill="1" applyBorder="1" applyAlignment="1" applyProtection="1">
      <alignment horizontal="center" vertical="center"/>
      <protection/>
    </xf>
    <xf numFmtId="176" fontId="8" fillId="0" borderId="14" xfId="0" applyNumberFormat="1" applyFont="1" applyFill="1" applyBorder="1" applyAlignment="1" applyProtection="1">
      <alignment horizontal="centerContinuous" vertical="center"/>
      <protection/>
    </xf>
    <xf numFmtId="176" fontId="0" fillId="0" borderId="18" xfId="0" applyNumberFormat="1" applyFill="1" applyBorder="1" applyAlignment="1" applyProtection="1">
      <alignment horizontal="centerContinuous" vertical="center"/>
      <protection/>
    </xf>
    <xf numFmtId="176" fontId="8" fillId="0" borderId="21" xfId="0" applyNumberFormat="1" applyFont="1" applyFill="1" applyBorder="1" applyAlignment="1" applyProtection="1">
      <alignment horizontal="center" vertical="center"/>
      <protection/>
    </xf>
    <xf numFmtId="1" fontId="8" fillId="0" borderId="13" xfId="0" applyNumberFormat="1" applyFont="1" applyFill="1" applyBorder="1" applyAlignment="1" applyProtection="1" quotePrefix="1">
      <alignment horizontal="center" vertical="center"/>
      <protection/>
    </xf>
    <xf numFmtId="1" fontId="1" fillId="0" borderId="18" xfId="0" applyNumberFormat="1"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49" fontId="5" fillId="0" borderId="0" xfId="0" applyNumberFormat="1" applyFont="1" applyFill="1" applyBorder="1" applyAlignment="1" applyProtection="1">
      <alignment vertical="center"/>
      <protection/>
    </xf>
    <xf numFmtId="0" fontId="1" fillId="0" borderId="0" xfId="0" applyFont="1" applyBorder="1" applyAlignment="1" applyProtection="1">
      <alignment vertical="center"/>
      <protection/>
    </xf>
    <xf numFmtId="49" fontId="5" fillId="0" borderId="0" xfId="0" applyNumberFormat="1" applyFont="1" applyFill="1" applyBorder="1" applyAlignment="1" applyProtection="1">
      <alignment horizontal="center" vertical="center"/>
      <protection/>
    </xf>
    <xf numFmtId="0" fontId="7" fillId="33" borderId="21" xfId="0" applyFont="1" applyFill="1" applyBorder="1" applyAlignment="1" applyProtection="1">
      <alignment horizontal="centerContinuous" vertical="center"/>
      <protection/>
    </xf>
    <xf numFmtId="0" fontId="7" fillId="33" borderId="18" xfId="0" applyFont="1" applyFill="1" applyBorder="1" applyAlignment="1" applyProtection="1">
      <alignment horizontal="centerContinuous" vertical="center"/>
      <protection/>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8" fillId="0" borderId="21" xfId="0" applyFont="1" applyFill="1" applyBorder="1" applyAlignment="1" applyProtection="1">
      <alignment horizontal="centerContinuous" vertical="center"/>
      <protection/>
    </xf>
    <xf numFmtId="49" fontId="1" fillId="0" borderId="0" xfId="0" applyNumberFormat="1" applyFont="1" applyFill="1" applyBorder="1" applyAlignment="1" applyProtection="1">
      <alignment horizontal="centerContinuous" vertical="center"/>
      <protection/>
    </xf>
    <xf numFmtId="0" fontId="1" fillId="0" borderId="0" xfId="0" applyFont="1" applyFill="1" applyBorder="1" applyAlignment="1" applyProtection="1">
      <alignment horizontal="centerContinuous" vertical="center"/>
      <protection/>
    </xf>
    <xf numFmtId="0" fontId="22" fillId="0" borderId="0" xfId="0" applyFont="1" applyAlignment="1" applyProtection="1">
      <alignment/>
      <protection/>
    </xf>
    <xf numFmtId="0" fontId="22" fillId="0" borderId="0" xfId="0" applyFont="1" applyAlignment="1" applyProtection="1">
      <alignment vertical="center"/>
      <protection/>
    </xf>
    <xf numFmtId="0" fontId="22" fillId="0" borderId="0" xfId="0" applyFont="1" applyFill="1" applyAlignment="1" applyProtection="1">
      <alignment/>
      <protection/>
    </xf>
    <xf numFmtId="0" fontId="22" fillId="0" borderId="0" xfId="0" applyFont="1" applyAlignment="1">
      <alignment/>
    </xf>
    <xf numFmtId="0" fontId="21"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Alignment="1">
      <alignment vertical="center"/>
    </xf>
    <xf numFmtId="0" fontId="21" fillId="0" borderId="0" xfId="0" applyFont="1" applyFill="1" applyBorder="1" applyAlignment="1" applyProtection="1">
      <alignment horizontal="center" vertical="center" wrapText="1"/>
      <protection/>
    </xf>
    <xf numFmtId="0" fontId="22" fillId="0" borderId="0" xfId="0" applyFont="1" applyFill="1" applyAlignment="1">
      <alignment/>
    </xf>
    <xf numFmtId="0" fontId="21" fillId="0" borderId="0" xfId="0" applyFont="1" applyAlignment="1">
      <alignment vertical="center"/>
    </xf>
    <xf numFmtId="0" fontId="8" fillId="0" borderId="0" xfId="0" applyFont="1" applyFill="1" applyBorder="1" applyAlignment="1" applyProtection="1">
      <alignment horizontal="right" vertical="center" wrapText="1"/>
      <protection/>
    </xf>
    <xf numFmtId="0" fontId="0" fillId="0" borderId="0" xfId="0" applyAlignment="1" applyProtection="1">
      <alignment vertical="center" wrapText="1"/>
      <protection/>
    </xf>
    <xf numFmtId="0" fontId="0" fillId="0" borderId="0" xfId="0" applyFill="1" applyBorder="1" applyAlignment="1" applyProtection="1">
      <alignment vertical="center" wrapText="1"/>
      <protection/>
    </xf>
    <xf numFmtId="0" fontId="0" fillId="0" borderId="0" xfId="0" applyFill="1" applyAlignment="1" applyProtection="1">
      <alignment vertical="center" wrapText="1"/>
      <protection/>
    </xf>
    <xf numFmtId="0" fontId="0" fillId="0" borderId="0" xfId="0" applyAlignment="1">
      <alignment vertical="center" wrapText="1"/>
    </xf>
    <xf numFmtId="0" fontId="0" fillId="0" borderId="0" xfId="0" applyFill="1" applyBorder="1" applyAlignment="1">
      <alignment vertical="center" wrapText="1"/>
    </xf>
    <xf numFmtId="0" fontId="14" fillId="0" borderId="0" xfId="0" applyFont="1" applyFill="1" applyBorder="1" applyAlignment="1" applyProtection="1">
      <alignment vertical="center" wrapText="1"/>
      <protection/>
    </xf>
    <xf numFmtId="0" fontId="14" fillId="0" borderId="0" xfId="0" applyFont="1" applyFill="1" applyBorder="1" applyAlignment="1" applyProtection="1" quotePrefix="1">
      <alignment vertical="center" wrapText="1"/>
      <protection/>
    </xf>
    <xf numFmtId="0" fontId="1" fillId="0" borderId="0" xfId="0" applyFont="1" applyFill="1" applyBorder="1" applyAlignment="1" applyProtection="1">
      <alignment vertical="center" wrapText="1"/>
      <protection/>
    </xf>
    <xf numFmtId="0" fontId="0" fillId="0" borderId="0" xfId="0" applyBorder="1" applyAlignment="1" applyProtection="1">
      <alignment vertical="center" wrapText="1"/>
      <protection/>
    </xf>
    <xf numFmtId="0" fontId="8" fillId="0" borderId="0" xfId="0" applyFont="1" applyFill="1" applyBorder="1" applyAlignment="1" applyProtection="1">
      <alignment vertical="center" wrapText="1"/>
      <protection/>
    </xf>
    <xf numFmtId="0" fontId="1" fillId="0" borderId="0" xfId="0" applyFont="1" applyAlignment="1" applyProtection="1">
      <alignment horizontal="right" vertical="center" wrapText="1"/>
      <protection/>
    </xf>
    <xf numFmtId="0" fontId="22" fillId="0" borderId="0" xfId="0" applyFont="1" applyAlignment="1" applyProtection="1">
      <alignment vertical="center" wrapText="1"/>
      <protection/>
    </xf>
    <xf numFmtId="0" fontId="22" fillId="0" borderId="0" xfId="0" applyFont="1" applyFill="1" applyAlignment="1" applyProtection="1">
      <alignment vertical="center" wrapText="1"/>
      <protection/>
    </xf>
    <xf numFmtId="0" fontId="22" fillId="0" borderId="0" xfId="0" applyFont="1" applyAlignment="1">
      <alignment vertical="center" wrapText="1"/>
    </xf>
    <xf numFmtId="0" fontId="22" fillId="0" borderId="0" xfId="0" applyFont="1" applyFill="1" applyAlignment="1">
      <alignment vertical="center" wrapText="1"/>
    </xf>
    <xf numFmtId="0" fontId="16" fillId="34" borderId="14" xfId="0" applyFont="1" applyFill="1" applyBorder="1" applyAlignment="1" applyProtection="1">
      <alignment horizontal="centerContinuous" vertical="center"/>
      <protection/>
    </xf>
    <xf numFmtId="0" fontId="15" fillId="34" borderId="21" xfId="0" applyFont="1" applyFill="1" applyBorder="1" applyAlignment="1" applyProtection="1">
      <alignment horizontal="centerContinuous" vertical="center"/>
      <protection/>
    </xf>
    <xf numFmtId="0" fontId="0" fillId="34" borderId="18" xfId="0" applyFill="1" applyBorder="1" applyAlignment="1" applyProtection="1">
      <alignment/>
      <protection/>
    </xf>
    <xf numFmtId="0" fontId="14" fillId="33" borderId="12" xfId="0" applyFont="1" applyFill="1" applyBorder="1" applyAlignment="1" applyProtection="1">
      <alignment vertical="center" wrapText="1"/>
      <protection/>
    </xf>
    <xf numFmtId="0" fontId="14" fillId="0" borderId="0" xfId="0" applyFont="1" applyFill="1" applyBorder="1" applyAlignment="1" applyProtection="1">
      <alignment horizontal="right" vertical="center" wrapText="1"/>
      <protection/>
    </xf>
    <xf numFmtId="0" fontId="14" fillId="33" borderId="14" xfId="0" applyFont="1" applyFill="1" applyBorder="1" applyAlignment="1" applyProtection="1">
      <alignment vertical="center" wrapText="1"/>
      <protection/>
    </xf>
    <xf numFmtId="0" fontId="24" fillId="0" borderId="0" xfId="0" applyFont="1" applyAlignment="1" applyProtection="1">
      <alignment vertical="center" wrapText="1"/>
      <protection/>
    </xf>
    <xf numFmtId="0" fontId="18" fillId="0" borderId="0" xfId="0" applyFont="1" applyFill="1" applyBorder="1" applyAlignment="1" applyProtection="1">
      <alignment vertical="center" wrapText="1"/>
      <protection/>
    </xf>
    <xf numFmtId="0" fontId="24" fillId="0" borderId="0" xfId="0" applyFont="1" applyFill="1" applyBorder="1" applyAlignment="1">
      <alignment vertical="center" wrapText="1"/>
    </xf>
    <xf numFmtId="0" fontId="24" fillId="0" borderId="0" xfId="0" applyFont="1" applyFill="1" applyBorder="1" applyAlignment="1" applyProtection="1">
      <alignment vertical="center" wrapText="1"/>
      <protection/>
    </xf>
    <xf numFmtId="0" fontId="24" fillId="0" borderId="0" xfId="0" applyFont="1" applyFill="1" applyAlignment="1" applyProtection="1">
      <alignment vertical="center" wrapText="1"/>
      <protection/>
    </xf>
    <xf numFmtId="0" fontId="24" fillId="0" borderId="0" xfId="0" applyFont="1" applyAlignment="1">
      <alignment vertical="center" wrapText="1"/>
    </xf>
    <xf numFmtId="0" fontId="14" fillId="33" borderId="13" xfId="0" applyFont="1" applyFill="1" applyBorder="1" applyAlignment="1" applyProtection="1">
      <alignment vertical="center" wrapText="1"/>
      <protection/>
    </xf>
    <xf numFmtId="0" fontId="0" fillId="0" borderId="0" xfId="0" applyAlignment="1" applyProtection="1">
      <alignment horizontal="justify" vertical="center" wrapText="1"/>
      <protection/>
    </xf>
    <xf numFmtId="0" fontId="14" fillId="0" borderId="0" xfId="0" applyFont="1" applyFill="1" applyBorder="1" applyAlignment="1" applyProtection="1">
      <alignment horizontal="justify" vertical="center" wrapText="1"/>
      <protection/>
    </xf>
    <xf numFmtId="0" fontId="0" fillId="0" borderId="0" xfId="0" applyFill="1" applyAlignment="1" applyProtection="1">
      <alignment horizontal="justify" vertical="center" wrapText="1"/>
      <protection/>
    </xf>
    <xf numFmtId="0" fontId="0" fillId="0" borderId="0" xfId="0" applyAlignment="1">
      <alignment horizontal="justify" vertical="center" wrapText="1"/>
    </xf>
    <xf numFmtId="0" fontId="8" fillId="0" borderId="0" xfId="0" applyFont="1" applyFill="1" applyBorder="1" applyAlignment="1" applyProtection="1">
      <alignment horizontal="justify" vertical="center" wrapText="1"/>
      <protection/>
    </xf>
    <xf numFmtId="0" fontId="14" fillId="33" borderId="14" xfId="0" applyFont="1" applyFill="1" applyBorder="1" applyAlignment="1" applyProtection="1">
      <alignment horizontal="justify" vertical="center" wrapText="1"/>
      <protection/>
    </xf>
    <xf numFmtId="0" fontId="14" fillId="33" borderId="13" xfId="0" applyFont="1" applyFill="1" applyBorder="1" applyAlignment="1" applyProtection="1">
      <alignment horizontal="justify" vertical="center" wrapText="1"/>
      <protection/>
    </xf>
    <xf numFmtId="0" fontId="26" fillId="33" borderId="13" xfId="0" applyFont="1" applyFill="1" applyBorder="1" applyAlignment="1" applyProtection="1">
      <alignment vertical="center" wrapText="1"/>
      <protection/>
    </xf>
    <xf numFmtId="176" fontId="14" fillId="35" borderId="13" xfId="0" applyNumberFormat="1" applyFont="1" applyFill="1" applyBorder="1" applyAlignment="1" applyProtection="1">
      <alignment horizontal="center" vertical="center" wrapText="1"/>
      <protection/>
    </xf>
    <xf numFmtId="0" fontId="14" fillId="33" borderId="22" xfId="0" applyFont="1" applyFill="1" applyBorder="1" applyAlignment="1" applyProtection="1">
      <alignment vertical="center" wrapText="1"/>
      <protection/>
    </xf>
    <xf numFmtId="0" fontId="14" fillId="33" borderId="18" xfId="0" applyFont="1" applyFill="1" applyBorder="1" applyAlignment="1" applyProtection="1">
      <alignment vertical="center" wrapText="1"/>
      <protection/>
    </xf>
    <xf numFmtId="0" fontId="14" fillId="0" borderId="0" xfId="0" applyFont="1" applyAlignment="1" applyProtection="1">
      <alignment vertical="center" wrapText="1"/>
      <protection/>
    </xf>
    <xf numFmtId="0" fontId="14" fillId="0" borderId="0" xfId="0" applyFont="1" applyFill="1" applyAlignment="1" applyProtection="1">
      <alignment vertical="center" wrapText="1"/>
      <protection/>
    </xf>
    <xf numFmtId="0" fontId="14" fillId="34" borderId="14" xfId="0" applyFont="1" applyFill="1" applyBorder="1" applyAlignment="1" applyProtection="1">
      <alignment horizontal="centerContinuous" vertical="center" wrapText="1"/>
      <protection/>
    </xf>
    <xf numFmtId="0" fontId="14" fillId="33" borderId="13" xfId="0" applyFont="1" applyFill="1" applyBorder="1" applyAlignment="1" applyProtection="1">
      <alignment horizontal="left" vertical="center" wrapText="1"/>
      <protection/>
    </xf>
    <xf numFmtId="176" fontId="14" fillId="35" borderId="18" xfId="0" applyNumberFormat="1" applyFont="1" applyFill="1" applyBorder="1" applyAlignment="1" applyProtection="1">
      <alignment horizontal="center" vertical="center" wrapText="1"/>
      <protection/>
    </xf>
    <xf numFmtId="0" fontId="24" fillId="34" borderId="18" xfId="0" applyFont="1" applyFill="1" applyBorder="1" applyAlignment="1" applyProtection="1">
      <alignment horizontal="centerContinuous" vertical="center" wrapText="1"/>
      <protection/>
    </xf>
    <xf numFmtId="0" fontId="0" fillId="0" borderId="0" xfId="0" applyFill="1" applyBorder="1" applyAlignment="1" applyProtection="1">
      <alignment horizontal="justify" vertical="center" wrapText="1"/>
      <protection/>
    </xf>
    <xf numFmtId="0" fontId="0" fillId="0" borderId="0" xfId="0" applyFill="1" applyBorder="1" applyAlignment="1">
      <alignment horizontal="justify" vertical="center" wrapText="1"/>
    </xf>
    <xf numFmtId="0" fontId="14" fillId="33" borderId="20" xfId="0" applyFont="1" applyFill="1" applyBorder="1" applyAlignment="1" applyProtection="1">
      <alignment vertical="center" wrapText="1"/>
      <protection/>
    </xf>
    <xf numFmtId="0" fontId="17" fillId="0" borderId="0" xfId="0" applyFont="1" applyFill="1" applyBorder="1" applyAlignment="1" applyProtection="1">
      <alignment horizontal="centerContinuous" vertical="center"/>
      <protection/>
    </xf>
    <xf numFmtId="0" fontId="0" fillId="0" borderId="0" xfId="0" applyFill="1" applyBorder="1" applyAlignment="1" applyProtection="1">
      <alignment horizontal="centerContinuous" vertical="center"/>
      <protection/>
    </xf>
    <xf numFmtId="0" fontId="17" fillId="34" borderId="14" xfId="0" applyFont="1" applyFill="1" applyBorder="1" applyAlignment="1" applyProtection="1">
      <alignment horizontal="centerContinuous" vertical="center"/>
      <protection/>
    </xf>
    <xf numFmtId="0" fontId="0" fillId="34" borderId="21" xfId="0" applyFill="1" applyBorder="1" applyAlignment="1" applyProtection="1">
      <alignment horizontal="centerContinuous" vertical="center"/>
      <protection/>
    </xf>
    <xf numFmtId="0" fontId="14" fillId="34" borderId="13" xfId="0" applyFont="1" applyFill="1" applyBorder="1" applyAlignment="1" applyProtection="1">
      <alignment horizontal="left" vertical="center" wrapText="1"/>
      <protection/>
    </xf>
    <xf numFmtId="0" fontId="14" fillId="0" borderId="0" xfId="0" applyFont="1" applyFill="1" applyBorder="1" applyAlignment="1" applyProtection="1">
      <alignment horizontal="left" vertical="center" wrapText="1"/>
      <protection/>
    </xf>
    <xf numFmtId="176" fontId="14" fillId="0" borderId="0" xfId="0" applyNumberFormat="1" applyFont="1" applyFill="1" applyBorder="1" applyAlignment="1" applyProtection="1">
      <alignment horizontal="center" vertical="center" wrapText="1"/>
      <protection/>
    </xf>
    <xf numFmtId="0" fontId="1" fillId="0" borderId="0" xfId="0" applyFont="1" applyFill="1" applyBorder="1" applyAlignment="1" applyProtection="1">
      <alignment horizontal="justify" vertical="center" wrapText="1"/>
      <protection/>
    </xf>
    <xf numFmtId="49" fontId="14" fillId="33" borderId="13" xfId="0" applyNumberFormat="1" applyFont="1" applyFill="1" applyBorder="1" applyAlignment="1" applyProtection="1">
      <alignment horizontal="center" vertical="center" wrapText="1"/>
      <protection/>
    </xf>
    <xf numFmtId="0" fontId="14" fillId="33" borderId="13" xfId="0" applyFont="1" applyFill="1" applyBorder="1" applyAlignment="1" applyProtection="1">
      <alignment horizontal="center" vertical="center" wrapText="1"/>
      <protection/>
    </xf>
    <xf numFmtId="0" fontId="14" fillId="33" borderId="19" xfId="0" applyFont="1" applyFill="1" applyBorder="1" applyAlignment="1" applyProtection="1">
      <alignment vertical="center" wrapText="1"/>
      <protection/>
    </xf>
    <xf numFmtId="0" fontId="1" fillId="0" borderId="0" xfId="0" applyFont="1" applyFill="1" applyBorder="1" applyAlignment="1" applyProtection="1">
      <alignment horizontal="right" vertical="center" wrapText="1"/>
      <protection/>
    </xf>
    <xf numFmtId="0" fontId="24" fillId="34" borderId="13" xfId="0" applyFont="1" applyFill="1" applyBorder="1" applyAlignment="1" applyProtection="1">
      <alignment horizontal="centerContinuous" vertical="center" wrapText="1"/>
      <protection/>
    </xf>
    <xf numFmtId="0" fontId="14" fillId="33" borderId="16" xfId="0" applyFont="1" applyFill="1" applyBorder="1" applyAlignment="1" applyProtection="1">
      <alignment vertical="center" wrapText="1"/>
      <protection/>
    </xf>
    <xf numFmtId="0" fontId="14" fillId="34" borderId="10" xfId="0" applyFont="1" applyFill="1" applyBorder="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27" fillId="0" borderId="0" xfId="0" applyFont="1" applyAlignment="1" applyProtection="1">
      <alignment vertical="center" wrapText="1"/>
      <protection/>
    </xf>
    <xf numFmtId="0" fontId="27" fillId="0" borderId="0" xfId="0" applyFont="1" applyFill="1" applyAlignment="1" applyProtection="1">
      <alignment vertical="center" wrapText="1"/>
      <protection/>
    </xf>
    <xf numFmtId="0" fontId="27" fillId="0" borderId="0" xfId="0" applyFont="1" applyAlignment="1">
      <alignment vertical="center" wrapText="1"/>
    </xf>
    <xf numFmtId="0" fontId="20" fillId="33" borderId="13"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20" fillId="33" borderId="13" xfId="0" applyFont="1" applyFill="1" applyBorder="1" applyAlignment="1" applyProtection="1">
      <alignment vertical="center" wrapText="1"/>
      <protection/>
    </xf>
    <xf numFmtId="0" fontId="20" fillId="33" borderId="20" xfId="0" applyFont="1" applyFill="1" applyBorder="1" applyAlignment="1" applyProtection="1">
      <alignment vertical="center" wrapText="1"/>
      <protection/>
    </xf>
    <xf numFmtId="0" fontId="20" fillId="33" borderId="25" xfId="0" applyFont="1" applyFill="1" applyBorder="1" applyAlignment="1" applyProtection="1">
      <alignment vertical="center" wrapText="1"/>
      <protection/>
    </xf>
    <xf numFmtId="0" fontId="23" fillId="0" borderId="0" xfId="0" applyFont="1" applyFill="1" applyBorder="1" applyAlignment="1" applyProtection="1">
      <alignment vertical="center" wrapText="1"/>
      <protection/>
    </xf>
    <xf numFmtId="0" fontId="20" fillId="33" borderId="22" xfId="0" applyFont="1" applyFill="1" applyBorder="1" applyAlignment="1" applyProtection="1">
      <alignment vertical="center" wrapText="1"/>
      <protection/>
    </xf>
    <xf numFmtId="0" fontId="23" fillId="0" borderId="0" xfId="0" applyFont="1" applyAlignment="1" applyProtection="1">
      <alignment vertical="center" wrapText="1"/>
      <protection/>
    </xf>
    <xf numFmtId="0" fontId="23" fillId="0" borderId="0" xfId="0" applyFont="1" applyFill="1" applyAlignment="1" applyProtection="1">
      <alignment vertical="center" wrapText="1"/>
      <protection/>
    </xf>
    <xf numFmtId="0" fontId="23" fillId="0" borderId="0" xfId="0" applyFont="1" applyAlignment="1">
      <alignment vertical="center" wrapText="1"/>
    </xf>
    <xf numFmtId="0" fontId="23" fillId="0" borderId="0" xfId="0" applyFont="1" applyBorder="1" applyAlignment="1" applyProtection="1">
      <alignment vertical="center" wrapText="1"/>
      <protection/>
    </xf>
    <xf numFmtId="0" fontId="20" fillId="34" borderId="10" xfId="0"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wrapText="1"/>
      <protection/>
    </xf>
    <xf numFmtId="0" fontId="20" fillId="34" borderId="10" xfId="0" applyFont="1" applyFill="1" applyBorder="1" applyAlignment="1" applyProtection="1">
      <alignment horizontal="left" vertical="center" wrapText="1"/>
      <protection/>
    </xf>
    <xf numFmtId="1" fontId="23" fillId="0" borderId="0" xfId="0" applyNumberFormat="1" applyFont="1" applyFill="1" applyBorder="1" applyAlignment="1" applyProtection="1">
      <alignment horizontal="center" vertical="center" wrapText="1"/>
      <protection/>
    </xf>
    <xf numFmtId="0" fontId="20" fillId="0" borderId="0" xfId="0" applyFont="1" applyFill="1" applyBorder="1" applyAlignment="1" applyProtection="1">
      <alignment vertical="center" wrapText="1"/>
      <protection/>
    </xf>
    <xf numFmtId="1" fontId="20" fillId="0" borderId="0" xfId="0" applyNumberFormat="1" applyFont="1" applyFill="1" applyBorder="1" applyAlignment="1" applyProtection="1">
      <alignment horizontal="center" vertical="center" wrapText="1"/>
      <protection/>
    </xf>
    <xf numFmtId="0" fontId="27" fillId="0" borderId="0" xfId="0" applyFont="1" applyFill="1" applyAlignment="1">
      <alignment vertical="center" wrapText="1"/>
    </xf>
    <xf numFmtId="0" fontId="14" fillId="34" borderId="10" xfId="0" applyFont="1" applyFill="1" applyBorder="1" applyAlignment="1" applyProtection="1">
      <alignment horizontal="left" vertical="center" wrapText="1"/>
      <protection/>
    </xf>
    <xf numFmtId="1" fontId="14" fillId="0" borderId="0" xfId="0" applyNumberFormat="1" applyFont="1" applyFill="1" applyBorder="1" applyAlignment="1" applyProtection="1">
      <alignment horizontal="center" vertical="center" wrapText="1"/>
      <protection/>
    </xf>
    <xf numFmtId="0" fontId="20" fillId="33" borderId="14" xfId="0" applyFont="1" applyFill="1" applyBorder="1" applyAlignment="1" applyProtection="1">
      <alignment vertical="center" wrapText="1"/>
      <protection/>
    </xf>
    <xf numFmtId="0" fontId="20" fillId="33" borderId="10" xfId="0" applyFont="1" applyFill="1" applyBorder="1" applyAlignment="1" applyProtection="1">
      <alignment vertical="center" wrapText="1"/>
      <protection/>
    </xf>
    <xf numFmtId="176" fontId="14" fillId="36" borderId="13" xfId="0" applyNumberFormat="1" applyFont="1" applyFill="1" applyBorder="1" applyAlignment="1" applyProtection="1">
      <alignment horizontal="center" vertical="center" wrapText="1"/>
      <protection locked="0"/>
    </xf>
    <xf numFmtId="176" fontId="20" fillId="35" borderId="13" xfId="0" applyNumberFormat="1" applyFont="1" applyFill="1" applyBorder="1" applyAlignment="1" applyProtection="1">
      <alignment horizontal="center" vertical="center" wrapText="1"/>
      <protection/>
    </xf>
    <xf numFmtId="1" fontId="20" fillId="35" borderId="13" xfId="0" applyNumberFormat="1" applyFont="1" applyFill="1" applyBorder="1" applyAlignment="1" applyProtection="1">
      <alignment horizontal="center" vertical="center" wrapText="1"/>
      <protection/>
    </xf>
    <xf numFmtId="182" fontId="6" fillId="0" borderId="13" xfId="0" applyNumberFormat="1" applyFont="1" applyFill="1" applyBorder="1" applyAlignment="1" applyProtection="1">
      <alignment horizontal="center" vertical="center"/>
      <protection/>
    </xf>
    <xf numFmtId="182" fontId="14" fillId="36" borderId="13" xfId="0" applyNumberFormat="1" applyFont="1" applyFill="1" applyBorder="1" applyAlignment="1" applyProtection="1">
      <alignment horizontal="center" vertical="center" wrapText="1"/>
      <protection locked="0"/>
    </xf>
    <xf numFmtId="0" fontId="23" fillId="0" borderId="0" xfId="0" applyFont="1" applyAlignment="1" applyProtection="1">
      <alignment vertical="center"/>
      <protection/>
    </xf>
    <xf numFmtId="0" fontId="20" fillId="33" borderId="13" xfId="0" applyFont="1" applyFill="1" applyBorder="1" applyAlignment="1" applyProtection="1">
      <alignment vertical="center"/>
      <protection/>
    </xf>
    <xf numFmtId="0" fontId="20" fillId="33" borderId="12" xfId="0" applyFont="1" applyFill="1" applyBorder="1" applyAlignment="1" applyProtection="1">
      <alignment vertical="center"/>
      <protection/>
    </xf>
    <xf numFmtId="0" fontId="20" fillId="33" borderId="20" xfId="0" applyFont="1" applyFill="1" applyBorder="1" applyAlignment="1" applyProtection="1">
      <alignment vertical="center"/>
      <protection/>
    </xf>
    <xf numFmtId="0" fontId="20" fillId="34" borderId="14" xfId="0" applyFont="1" applyFill="1" applyBorder="1" applyAlignment="1" applyProtection="1">
      <alignment vertical="center"/>
      <protection/>
    </xf>
    <xf numFmtId="49" fontId="20" fillId="33" borderId="13" xfId="0" applyNumberFormat="1" applyFont="1" applyFill="1" applyBorder="1" applyAlignment="1" applyProtection="1">
      <alignment horizontal="center" vertical="center"/>
      <protection/>
    </xf>
    <xf numFmtId="176" fontId="29" fillId="33" borderId="13" xfId="0" applyNumberFormat="1"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176" fontId="20" fillId="33" borderId="13" xfId="0" applyNumberFormat="1" applyFont="1" applyFill="1" applyBorder="1" applyAlignment="1" applyProtection="1">
      <alignment horizontal="center" vertical="center"/>
      <protection/>
    </xf>
    <xf numFmtId="176" fontId="29" fillId="33" borderId="22" xfId="0" applyNumberFormat="1"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25" fillId="0" borderId="0" xfId="0" applyFont="1" applyAlignment="1" applyProtection="1">
      <alignment horizontal="right" vertical="center" wrapText="1"/>
      <protection/>
    </xf>
    <xf numFmtId="0" fontId="25" fillId="0" borderId="0" xfId="0" applyFont="1" applyFill="1" applyBorder="1" applyAlignment="1" applyProtection="1">
      <alignment horizontal="right" vertical="center" wrapText="1"/>
      <protection/>
    </xf>
    <xf numFmtId="0" fontId="20" fillId="0" borderId="0" xfId="0" applyFont="1" applyAlignment="1" applyProtection="1">
      <alignment horizontal="right" vertical="center" wrapText="1"/>
      <protection/>
    </xf>
    <xf numFmtId="0" fontId="20" fillId="0" borderId="0" xfId="0" applyFont="1" applyFill="1" applyBorder="1" applyAlignment="1" applyProtection="1">
      <alignment horizontal="right" vertical="center"/>
      <protection/>
    </xf>
    <xf numFmtId="0" fontId="20" fillId="0" borderId="0" xfId="0" applyFont="1" applyAlignment="1" applyProtection="1">
      <alignment horizontal="right" vertical="center"/>
      <protection/>
    </xf>
    <xf numFmtId="0" fontId="27" fillId="0" borderId="0" xfId="0" applyFont="1" applyAlignment="1" applyProtection="1">
      <alignment vertical="center"/>
      <protection/>
    </xf>
    <xf numFmtId="0" fontId="27" fillId="0" borderId="0" xfId="0" applyFont="1" applyFill="1" applyBorder="1" applyAlignment="1" applyProtection="1">
      <alignment vertical="center"/>
      <protection/>
    </xf>
    <xf numFmtId="0" fontId="23" fillId="0" borderId="0" xfId="0" applyFont="1" applyFill="1" applyBorder="1" applyAlignment="1" applyProtection="1">
      <alignment horizontal="left" vertical="center"/>
      <protection/>
    </xf>
    <xf numFmtId="0" fontId="23" fillId="0" borderId="0" xfId="0" applyFont="1" applyFill="1" applyBorder="1" applyAlignment="1" applyProtection="1">
      <alignment horizontal="centerContinuous" vertical="center"/>
      <protection/>
    </xf>
    <xf numFmtId="0" fontId="20" fillId="33" borderId="13" xfId="0" applyFont="1" applyFill="1" applyBorder="1" applyAlignment="1" applyProtection="1">
      <alignment vertical="center"/>
      <protection/>
    </xf>
    <xf numFmtId="49" fontId="20" fillId="33" borderId="14" xfId="0" applyNumberFormat="1" applyFont="1" applyFill="1" applyBorder="1" applyAlignment="1" applyProtection="1">
      <alignment horizontal="centerContinuous" vertical="center"/>
      <protection/>
    </xf>
    <xf numFmtId="49" fontId="20" fillId="33" borderId="21" xfId="0" applyNumberFormat="1" applyFont="1" applyFill="1" applyBorder="1" applyAlignment="1" applyProtection="1">
      <alignment horizontal="centerContinuous" vertical="center"/>
      <protection/>
    </xf>
    <xf numFmtId="49" fontId="20" fillId="33" borderId="18" xfId="0" applyNumberFormat="1" applyFont="1" applyFill="1" applyBorder="1" applyAlignment="1" applyProtection="1">
      <alignment horizontal="centerContinuous" vertical="center"/>
      <protection/>
    </xf>
    <xf numFmtId="0" fontId="20" fillId="33" borderId="12" xfId="0" applyFont="1" applyFill="1" applyBorder="1" applyAlignment="1" applyProtection="1">
      <alignment horizontal="center" vertical="center"/>
      <protection/>
    </xf>
    <xf numFmtId="0" fontId="20" fillId="33" borderId="10" xfId="0" applyFont="1" applyFill="1" applyBorder="1" applyAlignment="1" applyProtection="1">
      <alignment horizontal="center" vertical="center"/>
      <protection/>
    </xf>
    <xf numFmtId="0" fontId="20" fillId="33" borderId="13" xfId="0" applyFont="1" applyFill="1" applyBorder="1" applyAlignment="1" applyProtection="1">
      <alignment horizontal="center" vertical="center"/>
      <protection/>
    </xf>
    <xf numFmtId="176" fontId="20" fillId="33" borderId="13" xfId="0" applyNumberFormat="1" applyFont="1" applyFill="1" applyBorder="1" applyAlignment="1" applyProtection="1">
      <alignment horizontal="center" vertical="center"/>
      <protection/>
    </xf>
    <xf numFmtId="176" fontId="29" fillId="33" borderId="13" xfId="0" applyNumberFormat="1" applyFont="1" applyFill="1" applyBorder="1" applyAlignment="1" applyProtection="1">
      <alignment horizontal="center" vertical="center"/>
      <protection/>
    </xf>
    <xf numFmtId="176" fontId="20" fillId="35" borderId="26" xfId="0" applyNumberFormat="1" applyFont="1" applyFill="1" applyBorder="1" applyAlignment="1" applyProtection="1">
      <alignment horizontal="center" vertical="center"/>
      <protection/>
    </xf>
    <xf numFmtId="176" fontId="20" fillId="35" borderId="27" xfId="0" applyNumberFormat="1" applyFont="1" applyFill="1" applyBorder="1" applyAlignment="1" applyProtection="1">
      <alignment horizontal="center" vertical="center"/>
      <protection/>
    </xf>
    <xf numFmtId="176" fontId="20" fillId="35" borderId="28" xfId="0" applyNumberFormat="1" applyFont="1" applyFill="1" applyBorder="1" applyAlignment="1" applyProtection="1">
      <alignment horizontal="center" vertical="center"/>
      <protection/>
    </xf>
    <xf numFmtId="176" fontId="20" fillId="36" borderId="13" xfId="0" applyNumberFormat="1" applyFont="1" applyFill="1" applyBorder="1" applyAlignment="1" applyProtection="1">
      <alignment horizontal="center" vertical="center"/>
      <protection locked="0"/>
    </xf>
    <xf numFmtId="1" fontId="20" fillId="35" borderId="28" xfId="0" applyNumberFormat="1" applyFont="1" applyFill="1" applyBorder="1" applyAlignment="1" applyProtection="1">
      <alignment horizontal="center" vertical="center"/>
      <protection/>
    </xf>
    <xf numFmtId="1" fontId="20" fillId="35" borderId="29" xfId="0" applyNumberFormat="1" applyFont="1" applyFill="1" applyBorder="1" applyAlignment="1" applyProtection="1">
      <alignment horizontal="center" vertical="center"/>
      <protection/>
    </xf>
    <xf numFmtId="1" fontId="20" fillId="35" borderId="26" xfId="0" applyNumberFormat="1" applyFont="1" applyFill="1" applyBorder="1" applyAlignment="1" applyProtection="1">
      <alignment horizontal="center" vertical="center"/>
      <protection/>
    </xf>
    <xf numFmtId="1" fontId="20" fillId="35" borderId="27" xfId="0" applyNumberFormat="1" applyFont="1" applyFill="1" applyBorder="1" applyAlignment="1" applyProtection="1">
      <alignment horizontal="center" vertical="center"/>
      <protection/>
    </xf>
    <xf numFmtId="1" fontId="20" fillId="35" borderId="25" xfId="0" applyNumberFormat="1" applyFont="1" applyFill="1" applyBorder="1" applyAlignment="1" applyProtection="1">
      <alignment horizontal="center" vertical="center"/>
      <protection/>
    </xf>
    <xf numFmtId="1" fontId="20" fillId="35" borderId="30" xfId="0" applyNumberFormat="1" applyFont="1" applyFill="1" applyBorder="1" applyAlignment="1" applyProtection="1">
      <alignment horizontal="center" vertical="center"/>
      <protection/>
    </xf>
    <xf numFmtId="1" fontId="20" fillId="35" borderId="31" xfId="0" applyNumberFormat="1" applyFont="1" applyFill="1" applyBorder="1" applyAlignment="1" applyProtection="1">
      <alignment horizontal="center" vertical="center"/>
      <protection/>
    </xf>
    <xf numFmtId="1" fontId="20" fillId="35" borderId="17" xfId="0" applyNumberFormat="1" applyFont="1" applyFill="1" applyBorder="1" applyAlignment="1" applyProtection="1">
      <alignment horizontal="center" vertical="center"/>
      <protection/>
    </xf>
    <xf numFmtId="1" fontId="20" fillId="35" borderId="12" xfId="0" applyNumberFormat="1" applyFont="1" applyFill="1" applyBorder="1" applyAlignment="1" applyProtection="1">
      <alignment horizontal="center" vertical="center"/>
      <protection/>
    </xf>
    <xf numFmtId="0" fontId="27" fillId="0" borderId="0" xfId="0" applyFont="1" applyFill="1" applyBorder="1" applyAlignment="1" applyProtection="1">
      <alignment/>
      <protection/>
    </xf>
    <xf numFmtId="1" fontId="20" fillId="0" borderId="0" xfId="0" applyNumberFormat="1" applyFont="1" applyFill="1" applyBorder="1" applyAlignment="1" applyProtection="1">
      <alignment horizontal="center" vertical="center"/>
      <protection/>
    </xf>
    <xf numFmtId="176" fontId="20" fillId="0" borderId="0" xfId="0" applyNumberFormat="1" applyFont="1" applyFill="1" applyBorder="1" applyAlignment="1" applyProtection="1">
      <alignment horizontal="center" vertical="center"/>
      <protection/>
    </xf>
    <xf numFmtId="0" fontId="20" fillId="33" borderId="18" xfId="0" applyFont="1" applyFill="1" applyBorder="1" applyAlignment="1" applyProtection="1">
      <alignment vertical="center"/>
      <protection/>
    </xf>
    <xf numFmtId="0" fontId="23" fillId="0" borderId="0" xfId="0" applyFont="1" applyFill="1" applyBorder="1" applyAlignment="1" applyProtection="1">
      <alignment horizontal="center" vertical="center" textRotation="90"/>
      <protection/>
    </xf>
    <xf numFmtId="0" fontId="0" fillId="0" borderId="0" xfId="0" applyFill="1" applyAlignment="1" applyProtection="1">
      <alignment/>
      <protection/>
    </xf>
    <xf numFmtId="0" fontId="20" fillId="33" borderId="14" xfId="0" applyFont="1" applyFill="1" applyBorder="1" applyAlignment="1" applyProtection="1">
      <alignment horizontal="center" vertical="center"/>
      <protection/>
    </xf>
    <xf numFmtId="0" fontId="25" fillId="33" borderId="12" xfId="0" applyFont="1" applyFill="1" applyBorder="1" applyAlignment="1" applyProtection="1" quotePrefix="1">
      <alignment horizontal="center" vertical="center"/>
      <protection/>
    </xf>
    <xf numFmtId="0" fontId="20" fillId="33" borderId="23" xfId="0" applyFont="1" applyFill="1" applyBorder="1" applyAlignment="1" applyProtection="1">
      <alignment horizontal="center" vertical="center"/>
      <protection/>
    </xf>
    <xf numFmtId="0" fontId="20" fillId="33" borderId="32" xfId="0" applyFont="1" applyFill="1" applyBorder="1" applyAlignment="1" applyProtection="1">
      <alignment horizontal="center" vertical="center"/>
      <protection/>
    </xf>
    <xf numFmtId="0" fontId="20" fillId="33" borderId="22" xfId="0" applyFont="1" applyFill="1" applyBorder="1" applyAlignment="1" applyProtection="1">
      <alignment horizontal="center" vertical="center"/>
      <protection/>
    </xf>
    <xf numFmtId="0" fontId="20" fillId="33" borderId="18" xfId="0" applyFont="1" applyFill="1" applyBorder="1" applyAlignment="1" applyProtection="1">
      <alignment horizontal="center" vertical="center"/>
      <protection/>
    </xf>
    <xf numFmtId="176" fontId="20" fillId="36" borderId="18" xfId="0" applyNumberFormat="1" applyFont="1" applyFill="1" applyBorder="1" applyAlignment="1" applyProtection="1">
      <alignment horizontal="center" vertical="center"/>
      <protection locked="0"/>
    </xf>
    <xf numFmtId="176" fontId="29" fillId="33" borderId="12" xfId="0" applyNumberFormat="1" applyFont="1" applyFill="1" applyBorder="1" applyAlignment="1" applyProtection="1">
      <alignment horizontal="center" vertical="center"/>
      <protection/>
    </xf>
    <xf numFmtId="176" fontId="29" fillId="33" borderId="22" xfId="0" applyNumberFormat="1" applyFont="1" applyFill="1" applyBorder="1" applyAlignment="1" applyProtection="1">
      <alignment horizontal="center" vertical="center"/>
      <protection/>
    </xf>
    <xf numFmtId="176" fontId="35" fillId="0" borderId="0" xfId="0" applyNumberFormat="1" applyFont="1" applyFill="1" applyBorder="1" applyAlignment="1" applyProtection="1">
      <alignment horizontal="right" vertical="center"/>
      <protection/>
    </xf>
    <xf numFmtId="176" fontId="36" fillId="0" borderId="0" xfId="0" applyNumberFormat="1" applyFont="1" applyFill="1" applyBorder="1" applyAlignment="1" applyProtection="1">
      <alignment horizontal="right" vertical="center"/>
      <protection/>
    </xf>
    <xf numFmtId="0" fontId="34" fillId="0" borderId="0" xfId="0" applyFont="1" applyFill="1" applyBorder="1" applyAlignment="1" applyProtection="1" quotePrefix="1">
      <alignment horizontal="right" vertical="center"/>
      <protection/>
    </xf>
    <xf numFmtId="176" fontId="32" fillId="0" borderId="0" xfId="0" applyNumberFormat="1" applyFont="1" applyFill="1" applyBorder="1" applyAlignment="1" applyProtection="1">
      <alignment horizontal="right" vertical="center"/>
      <protection/>
    </xf>
    <xf numFmtId="0" fontId="32" fillId="0" borderId="0" xfId="0" applyFont="1" applyFill="1" applyBorder="1" applyAlignment="1" applyProtection="1">
      <alignment horizontal="right" vertical="center" wrapText="1"/>
      <protection/>
    </xf>
    <xf numFmtId="1" fontId="20" fillId="35" borderId="13" xfId="0" applyNumberFormat="1" applyFont="1" applyFill="1" applyBorder="1" applyAlignment="1" applyProtection="1">
      <alignment horizontal="center" vertical="center"/>
      <protection/>
    </xf>
    <xf numFmtId="1" fontId="20" fillId="35" borderId="18" xfId="0" applyNumberFormat="1" applyFont="1" applyFill="1" applyBorder="1" applyAlignment="1" applyProtection="1">
      <alignment horizontal="center" vertical="center"/>
      <protection/>
    </xf>
    <xf numFmtId="1" fontId="20" fillId="35" borderId="14" xfId="0" applyNumberFormat="1" applyFont="1" applyFill="1" applyBorder="1" applyAlignment="1" applyProtection="1">
      <alignment horizontal="center" vertical="center"/>
      <protection/>
    </xf>
    <xf numFmtId="1" fontId="20" fillId="35" borderId="21" xfId="0" applyNumberFormat="1" applyFont="1" applyFill="1" applyBorder="1" applyAlignment="1" applyProtection="1">
      <alignment horizontal="center" vertical="center"/>
      <protection/>
    </xf>
    <xf numFmtId="176" fontId="20" fillId="35" borderId="13" xfId="0" applyNumberFormat="1" applyFont="1" applyFill="1" applyBorder="1" applyAlignment="1" applyProtection="1">
      <alignment horizontal="center" vertical="center"/>
      <protection/>
    </xf>
    <xf numFmtId="176" fontId="20" fillId="35" borderId="18" xfId="0" applyNumberFormat="1" applyFont="1" applyFill="1" applyBorder="1" applyAlignment="1" applyProtection="1">
      <alignment horizontal="center" vertical="center"/>
      <protection/>
    </xf>
    <xf numFmtId="176" fontId="20" fillId="35" borderId="14" xfId="0" applyNumberFormat="1" applyFont="1" applyFill="1" applyBorder="1" applyAlignment="1" applyProtection="1">
      <alignment horizontal="center" vertical="center"/>
      <protection/>
    </xf>
    <xf numFmtId="176" fontId="20" fillId="35" borderId="21" xfId="0" applyNumberFormat="1" applyFont="1" applyFill="1" applyBorder="1" applyAlignment="1" applyProtection="1">
      <alignment horizontal="center" vertical="center"/>
      <protection/>
    </xf>
    <xf numFmtId="0" fontId="20" fillId="33" borderId="21" xfId="0" applyFont="1" applyFill="1" applyBorder="1" applyAlignment="1" applyProtection="1">
      <alignment horizontal="left" vertical="center" wrapText="1"/>
      <protection/>
    </xf>
    <xf numFmtId="1" fontId="20" fillId="35" borderId="14" xfId="0" applyNumberFormat="1" applyFont="1" applyFill="1" applyBorder="1" applyAlignment="1" applyProtection="1">
      <alignment horizontal="centerContinuous" vertical="center"/>
      <protection/>
    </xf>
    <xf numFmtId="1" fontId="20" fillId="35" borderId="21" xfId="0" applyNumberFormat="1" applyFont="1" applyFill="1" applyBorder="1" applyAlignment="1" applyProtection="1">
      <alignment horizontal="centerContinuous" vertical="center"/>
      <protection/>
    </xf>
    <xf numFmtId="1" fontId="20" fillId="35" borderId="18" xfId="0" applyNumberFormat="1" applyFont="1" applyFill="1" applyBorder="1" applyAlignment="1" applyProtection="1">
      <alignment horizontal="centerContinuous" vertical="center"/>
      <protection/>
    </xf>
    <xf numFmtId="176" fontId="20" fillId="35" borderId="15" xfId="0" applyNumberFormat="1" applyFont="1" applyFill="1" applyBorder="1" applyAlignment="1" applyProtection="1">
      <alignment horizontal="centerContinuous" vertical="center"/>
      <protection/>
    </xf>
    <xf numFmtId="0" fontId="20" fillId="33" borderId="32" xfId="0" applyFont="1" applyFill="1" applyBorder="1" applyAlignment="1" applyProtection="1">
      <alignment vertical="center"/>
      <protection/>
    </xf>
    <xf numFmtId="176" fontId="20" fillId="35" borderId="19" xfId="0" applyNumberFormat="1" applyFont="1" applyFill="1" applyBorder="1" applyAlignment="1" applyProtection="1">
      <alignment horizontal="centerContinuous" vertical="center"/>
      <protection/>
    </xf>
    <xf numFmtId="176" fontId="20" fillId="35" borderId="16" xfId="0" applyNumberFormat="1" applyFont="1" applyFill="1" applyBorder="1" applyAlignment="1" applyProtection="1">
      <alignment horizontal="centerContinuous" vertical="center"/>
      <protection/>
    </xf>
    <xf numFmtId="176" fontId="20" fillId="35" borderId="21" xfId="0" applyNumberFormat="1" applyFont="1" applyFill="1" applyBorder="1" applyAlignment="1" applyProtection="1">
      <alignment horizontal="centerContinuous"/>
      <protection/>
    </xf>
    <xf numFmtId="0" fontId="20" fillId="33" borderId="18" xfId="0" applyNumberFormat="1" applyFont="1" applyFill="1" applyBorder="1" applyAlignment="1" applyProtection="1">
      <alignment vertical="center"/>
      <protection/>
    </xf>
    <xf numFmtId="176" fontId="20" fillId="35" borderId="14" xfId="0" applyNumberFormat="1" applyFont="1" applyFill="1" applyBorder="1" applyAlignment="1" applyProtection="1">
      <alignment horizontal="centerContinuous"/>
      <protection/>
    </xf>
    <xf numFmtId="176" fontId="20" fillId="35" borderId="18" xfId="0" applyNumberFormat="1" applyFont="1" applyFill="1" applyBorder="1" applyAlignment="1" applyProtection="1">
      <alignment horizontal="centerContinuous"/>
      <protection/>
    </xf>
    <xf numFmtId="0" fontId="20" fillId="33" borderId="12" xfId="0" applyFont="1" applyFill="1" applyBorder="1" applyAlignment="1" applyProtection="1">
      <alignment horizontal="left" vertical="center"/>
      <protection/>
    </xf>
    <xf numFmtId="0" fontId="24" fillId="33" borderId="0" xfId="0" applyFont="1" applyFill="1" applyBorder="1" applyAlignment="1" applyProtection="1">
      <alignment vertical="center" wrapText="1"/>
      <protection/>
    </xf>
    <xf numFmtId="0" fontId="8" fillId="0" borderId="0" xfId="0" applyFont="1" applyFill="1" applyBorder="1" applyAlignment="1" applyProtection="1">
      <alignment horizontal="right" vertical="center" wrapText="1"/>
      <protection/>
    </xf>
    <xf numFmtId="49" fontId="8" fillId="36" borderId="14" xfId="0" applyNumberFormat="1" applyFont="1" applyFill="1" applyBorder="1" applyAlignment="1" applyProtection="1">
      <alignment horizontal="centerContinuous" vertical="center"/>
      <protection/>
    </xf>
    <xf numFmtId="0" fontId="8" fillId="36" borderId="21" xfId="0" applyFont="1" applyFill="1" applyBorder="1" applyAlignment="1" applyProtection="1">
      <alignment horizontal="centerContinuous" vertical="center"/>
      <protection/>
    </xf>
    <xf numFmtId="0" fontId="8" fillId="36" borderId="18" xfId="0" applyFont="1" applyFill="1" applyBorder="1" applyAlignment="1" applyProtection="1">
      <alignment horizontal="centerContinuous" vertical="center"/>
      <protection/>
    </xf>
    <xf numFmtId="0" fontId="4" fillId="0" borderId="0" xfId="0" applyFont="1" applyAlignment="1">
      <alignment/>
    </xf>
    <xf numFmtId="0" fontId="7" fillId="0" borderId="19" xfId="0" applyFont="1" applyBorder="1" applyAlignment="1" applyProtection="1">
      <alignment vertical="center"/>
      <protection/>
    </xf>
    <xf numFmtId="0" fontId="7" fillId="0" borderId="15" xfId="0" applyFont="1" applyBorder="1" applyAlignment="1" applyProtection="1">
      <alignment vertical="center"/>
      <protection/>
    </xf>
    <xf numFmtId="0" fontId="7" fillId="0" borderId="16" xfId="0" applyFont="1" applyBorder="1" applyAlignment="1" applyProtection="1">
      <alignment vertical="center"/>
      <protection/>
    </xf>
    <xf numFmtId="0" fontId="3" fillId="0" borderId="32" xfId="0" applyFont="1" applyBorder="1" applyAlignment="1" applyProtection="1">
      <alignment vertical="center"/>
      <protection/>
    </xf>
    <xf numFmtId="0" fontId="3" fillId="0" borderId="10" xfId="0" applyFont="1" applyBorder="1" applyAlignment="1" applyProtection="1">
      <alignment vertical="center"/>
      <protection/>
    </xf>
    <xf numFmtId="0" fontId="3" fillId="0" borderId="11" xfId="0" applyFont="1" applyBorder="1" applyAlignment="1" applyProtection="1">
      <alignment vertical="center"/>
      <protection/>
    </xf>
    <xf numFmtId="0" fontId="3" fillId="0" borderId="17" xfId="0" applyFont="1" applyBorder="1" applyAlignment="1" applyProtection="1">
      <alignment vertical="center"/>
      <protection/>
    </xf>
    <xf numFmtId="0" fontId="0" fillId="0" borderId="0" xfId="0" applyAlignment="1" applyProtection="1">
      <alignment vertical="center"/>
      <protection/>
    </xf>
    <xf numFmtId="0" fontId="13" fillId="0" borderId="0" xfId="0" applyFont="1" applyFill="1" applyBorder="1" applyAlignment="1" applyProtection="1">
      <alignment horizontal="right" vertical="center"/>
      <protection/>
    </xf>
    <xf numFmtId="0" fontId="2" fillId="33" borderId="0" xfId="0" applyFont="1" applyFill="1" applyBorder="1" applyAlignment="1" applyProtection="1">
      <alignment vertical="center"/>
      <protection/>
    </xf>
    <xf numFmtId="0" fontId="0" fillId="33" borderId="0" xfId="0" applyFill="1" applyAlignment="1" applyProtection="1">
      <alignment/>
      <protection/>
    </xf>
    <xf numFmtId="0" fontId="0" fillId="33" borderId="0" xfId="0" applyFill="1" applyBorder="1" applyAlignment="1" applyProtection="1">
      <alignment/>
      <protection/>
    </xf>
    <xf numFmtId="0" fontId="15" fillId="33" borderId="0" xfId="0" applyFont="1" applyFill="1" applyAlignment="1" applyProtection="1">
      <alignment/>
      <protection/>
    </xf>
    <xf numFmtId="0" fontId="25" fillId="0" borderId="0" xfId="0" applyFont="1" applyAlignment="1" applyProtection="1">
      <alignment horizontal="right"/>
      <protection/>
    </xf>
    <xf numFmtId="0" fontId="31" fillId="0" borderId="0" xfId="0" applyFont="1" applyFill="1" applyBorder="1" applyAlignment="1" applyProtection="1">
      <alignment horizontal="right"/>
      <protection/>
    </xf>
    <xf numFmtId="0" fontId="0" fillId="33" borderId="0" xfId="0" applyFill="1" applyBorder="1" applyAlignment="1" applyProtection="1">
      <alignment/>
      <protection/>
    </xf>
    <xf numFmtId="0" fontId="15" fillId="36" borderId="13" xfId="0" applyFont="1" applyFill="1" applyBorder="1" applyAlignment="1" applyProtection="1">
      <alignment/>
      <protection/>
    </xf>
    <xf numFmtId="0" fontId="15" fillId="33" borderId="0" xfId="0" applyFont="1" applyFill="1" applyBorder="1" applyAlignment="1" applyProtection="1">
      <alignment/>
      <protection/>
    </xf>
    <xf numFmtId="0" fontId="0" fillId="0" borderId="0" xfId="0" applyFill="1" applyBorder="1" applyAlignment="1" applyProtection="1">
      <alignment vertical="center"/>
      <protection/>
    </xf>
    <xf numFmtId="0" fontId="25" fillId="0" borderId="0" xfId="0" applyFont="1" applyFill="1" applyBorder="1" applyAlignment="1" applyProtection="1">
      <alignment horizontal="right"/>
      <protection/>
    </xf>
    <xf numFmtId="0" fontId="25" fillId="0" borderId="0" xfId="0" applyFont="1" applyFill="1" applyBorder="1" applyAlignment="1" applyProtection="1">
      <alignment horizontal="right" vertical="center" wrapText="1"/>
      <protection/>
    </xf>
    <xf numFmtId="0" fontId="24" fillId="35" borderId="13" xfId="0" applyFont="1" applyFill="1" applyBorder="1" applyAlignment="1" applyProtection="1">
      <alignment vertical="center" wrapText="1"/>
      <protection/>
    </xf>
    <xf numFmtId="0" fontId="14" fillId="37" borderId="13" xfId="0" applyFont="1" applyFill="1" applyBorder="1" applyAlignment="1" applyProtection="1">
      <alignment horizontal="center" vertical="center" wrapText="1"/>
      <protection/>
    </xf>
    <xf numFmtId="0" fontId="24" fillId="33" borderId="13" xfId="0" applyFont="1" applyFill="1" applyBorder="1" applyAlignment="1" applyProtection="1">
      <alignment vertical="center" wrapText="1"/>
      <protection/>
    </xf>
    <xf numFmtId="0" fontId="24" fillId="0" borderId="13" xfId="0" applyFont="1" applyFill="1" applyBorder="1" applyAlignment="1" applyProtection="1">
      <alignment vertical="center" wrapText="1"/>
      <protection/>
    </xf>
    <xf numFmtId="0" fontId="31" fillId="0" borderId="0" xfId="0" applyFont="1" applyFill="1" applyBorder="1" applyAlignment="1" applyProtection="1">
      <alignment horizontal="right" vertical="center" wrapText="1"/>
      <protection/>
    </xf>
    <xf numFmtId="49" fontId="14" fillId="0" borderId="0" xfId="0" applyNumberFormat="1" applyFont="1" applyFill="1" applyBorder="1" applyAlignment="1" applyProtection="1">
      <alignment horizontal="center" vertical="center" wrapText="1"/>
      <protection/>
    </xf>
    <xf numFmtId="0" fontId="24" fillId="0" borderId="0" xfId="0" applyFont="1" applyFill="1" applyBorder="1" applyAlignment="1" applyProtection="1">
      <alignment horizontal="justify" vertical="center" wrapText="1"/>
      <protection/>
    </xf>
    <xf numFmtId="0" fontId="20" fillId="0" borderId="0" xfId="0" applyFont="1" applyFill="1" applyBorder="1" applyAlignment="1" applyProtection="1">
      <alignment horizontal="right" vertical="center" wrapText="1"/>
      <protection/>
    </xf>
    <xf numFmtId="0" fontId="20" fillId="0" borderId="0" xfId="0" applyFont="1" applyFill="1" applyBorder="1" applyAlignment="1" applyProtection="1">
      <alignment horizontal="justify" vertical="center" wrapText="1"/>
      <protection/>
    </xf>
    <xf numFmtId="0" fontId="15" fillId="0" borderId="0" xfId="0" applyFont="1" applyFill="1" applyBorder="1" applyAlignment="1" applyProtection="1">
      <alignment horizontal="right" vertical="center" wrapText="1"/>
      <protection/>
    </xf>
    <xf numFmtId="0" fontId="13" fillId="0" borderId="0" xfId="0" applyFont="1" applyFill="1" applyBorder="1" applyAlignment="1" applyProtection="1">
      <alignment horizontal="right" vertical="center" wrapText="1"/>
      <protection/>
    </xf>
    <xf numFmtId="49" fontId="1" fillId="0" borderId="0" xfId="0" applyNumberFormat="1" applyFont="1" applyFill="1" applyBorder="1" applyAlignment="1" applyProtection="1">
      <alignment horizontal="center" vertical="center" wrapText="1"/>
      <protection/>
    </xf>
    <xf numFmtId="0" fontId="23" fillId="0" borderId="0" xfId="0" applyFont="1" applyFill="1" applyBorder="1" applyAlignment="1" applyProtection="1">
      <alignment horizontal="right" vertical="center" wrapText="1"/>
      <protection/>
    </xf>
    <xf numFmtId="2" fontId="20" fillId="0" borderId="0" xfId="0" applyNumberFormat="1" applyFont="1" applyFill="1" applyBorder="1" applyAlignment="1" applyProtection="1">
      <alignment horizontal="center" vertical="center" wrapText="1"/>
      <protection/>
    </xf>
    <xf numFmtId="0" fontId="23" fillId="0" borderId="0" xfId="0" applyFont="1" applyBorder="1" applyAlignment="1" applyProtection="1">
      <alignment horizontal="justify" vertical="center" wrapText="1"/>
      <protection/>
    </xf>
    <xf numFmtId="0" fontId="22" fillId="0" borderId="0" xfId="0" applyFont="1" applyFill="1" applyBorder="1" applyAlignment="1" applyProtection="1">
      <alignment horizontal="right" vertical="center" wrapText="1"/>
      <protection/>
    </xf>
    <xf numFmtId="0" fontId="33" fillId="0" borderId="0" xfId="0" applyFont="1" applyFill="1" applyBorder="1" applyAlignment="1" applyProtection="1">
      <alignment horizontal="right" vertical="center" wrapText="1"/>
      <protection/>
    </xf>
    <xf numFmtId="0" fontId="27" fillId="0" borderId="0" xfId="0" applyFont="1" applyFill="1" applyBorder="1" applyAlignment="1" applyProtection="1">
      <alignment horizontal="right" vertical="center" wrapText="1"/>
      <protection/>
    </xf>
    <xf numFmtId="0" fontId="0" fillId="0" borderId="0" xfId="0" applyBorder="1" applyAlignment="1" applyProtection="1">
      <alignment horizontal="justify" vertical="center" wrapText="1"/>
      <protection/>
    </xf>
    <xf numFmtId="0" fontId="27" fillId="34" borderId="21" xfId="0" applyFont="1" applyFill="1" applyBorder="1" applyAlignment="1" applyProtection="1">
      <alignment vertical="center" wrapText="1"/>
      <protection/>
    </xf>
    <xf numFmtId="0" fontId="27" fillId="34" borderId="18" xfId="0" applyFont="1" applyFill="1" applyBorder="1" applyAlignment="1" applyProtection="1">
      <alignment vertical="center" wrapText="1"/>
      <protection/>
    </xf>
    <xf numFmtId="0" fontId="25" fillId="0" borderId="0" xfId="0" applyFont="1" applyFill="1" applyAlignment="1" applyProtection="1">
      <alignment horizontal="right" vertical="center" wrapText="1"/>
      <protection/>
    </xf>
    <xf numFmtId="0" fontId="21" fillId="0" borderId="0" xfId="0" applyFont="1" applyFill="1" applyAlignment="1" applyProtection="1">
      <alignment vertical="center"/>
      <protection/>
    </xf>
    <xf numFmtId="0" fontId="21" fillId="0" borderId="0" xfId="0" applyFont="1" applyAlignment="1" applyProtection="1">
      <alignment vertical="center"/>
      <protection/>
    </xf>
    <xf numFmtId="0" fontId="32" fillId="0" borderId="0" xfId="0" applyFont="1" applyFill="1" applyBorder="1" applyAlignment="1" applyProtection="1">
      <alignment horizontal="right" vertical="center"/>
      <protection/>
    </xf>
    <xf numFmtId="0" fontId="20" fillId="0" borderId="0" xfId="0" applyFont="1" applyFill="1" applyAlignment="1" applyProtection="1">
      <alignment horizontal="right" vertical="center" wrapText="1"/>
      <protection/>
    </xf>
    <xf numFmtId="0" fontId="33" fillId="0" borderId="0" xfId="0" applyFont="1" applyFill="1" applyBorder="1" applyAlignment="1" applyProtection="1">
      <alignment horizontal="right" vertical="center"/>
      <protection/>
    </xf>
    <xf numFmtId="0" fontId="22" fillId="0" borderId="0" xfId="0" applyFont="1" applyFill="1" applyAlignment="1" applyProtection="1">
      <alignment vertical="center"/>
      <protection/>
    </xf>
    <xf numFmtId="0" fontId="33" fillId="0" borderId="0" xfId="0" applyFont="1" applyFill="1" applyBorder="1" applyAlignment="1" applyProtection="1">
      <alignment horizontal="right"/>
      <protection/>
    </xf>
    <xf numFmtId="0" fontId="23" fillId="0" borderId="0" xfId="0" applyFont="1" applyFill="1" applyBorder="1" applyAlignment="1" applyProtection="1">
      <alignment horizontal="left" vertical="center"/>
      <protection/>
    </xf>
    <xf numFmtId="0" fontId="21" fillId="0" borderId="0" xfId="0" applyFont="1" applyFill="1" applyBorder="1" applyAlignment="1" applyProtection="1">
      <alignment horizontal="left" vertical="center"/>
      <protection/>
    </xf>
    <xf numFmtId="0" fontId="25" fillId="0" borderId="0" xfId="0" applyFont="1" applyFill="1" applyAlignment="1" applyProtection="1">
      <alignment horizontal="right"/>
      <protection/>
    </xf>
    <xf numFmtId="0" fontId="22" fillId="0" borderId="0" xfId="0" applyFont="1" applyFill="1" applyAlignment="1" applyProtection="1">
      <alignment horizontal="center" vertical="center"/>
      <protection/>
    </xf>
    <xf numFmtId="0" fontId="22" fillId="0" borderId="0" xfId="0" applyFont="1" applyFill="1" applyBorder="1" applyAlignment="1" applyProtection="1">
      <alignment/>
      <protection/>
    </xf>
    <xf numFmtId="0" fontId="24" fillId="0" borderId="0" xfId="0" applyFont="1" applyBorder="1" applyAlignment="1" applyProtection="1">
      <alignment/>
      <protection/>
    </xf>
    <xf numFmtId="0" fontId="34" fillId="0" borderId="0" xfId="0" applyFont="1" applyFill="1" applyBorder="1" applyAlignment="1" applyProtection="1">
      <alignment horizontal="right" wrapText="1"/>
      <protection/>
    </xf>
    <xf numFmtId="0" fontId="27" fillId="0" borderId="0" xfId="0" applyFont="1" applyFill="1" applyAlignment="1" applyProtection="1">
      <alignment/>
      <protection/>
    </xf>
    <xf numFmtId="0" fontId="24" fillId="0" borderId="0" xfId="0" applyFont="1" applyAlignment="1" applyProtection="1">
      <alignment/>
      <protection/>
    </xf>
    <xf numFmtId="0" fontId="20" fillId="33" borderId="13" xfId="0" applyFont="1" applyFill="1" applyBorder="1" applyAlignment="1" applyProtection="1">
      <alignment horizontal="left" vertical="center"/>
      <protection/>
    </xf>
    <xf numFmtId="0" fontId="25" fillId="33" borderId="21" xfId="0" applyFont="1" applyFill="1" applyBorder="1" applyAlignment="1" applyProtection="1">
      <alignment/>
      <protection/>
    </xf>
    <xf numFmtId="0" fontId="25" fillId="33" borderId="18" xfId="0" applyFont="1" applyFill="1" applyBorder="1" applyAlignment="1" applyProtection="1">
      <alignment/>
      <protection/>
    </xf>
    <xf numFmtId="0" fontId="24" fillId="33" borderId="18" xfId="0" applyFont="1" applyFill="1" applyBorder="1" applyAlignment="1" applyProtection="1">
      <alignment/>
      <protection/>
    </xf>
    <xf numFmtId="0" fontId="0" fillId="0" borderId="0" xfId="0" applyFill="1" applyAlignment="1" applyProtection="1">
      <alignment vertical="center"/>
      <protection/>
    </xf>
    <xf numFmtId="0" fontId="30" fillId="0" borderId="0" xfId="0" applyFont="1" applyFill="1" applyBorder="1" applyAlignment="1" applyProtection="1">
      <alignment horizontal="center" vertical="center" textRotation="90"/>
      <protection/>
    </xf>
    <xf numFmtId="0" fontId="24" fillId="0" borderId="0" xfId="0" applyFont="1" applyFill="1" applyAlignment="1" applyProtection="1">
      <alignment/>
      <protection/>
    </xf>
    <xf numFmtId="0" fontId="24" fillId="0" borderId="0" xfId="0" applyFont="1" applyFill="1" applyBorder="1" applyAlignment="1" applyProtection="1">
      <alignment/>
      <protection/>
    </xf>
    <xf numFmtId="0" fontId="23" fillId="0" borderId="15" xfId="0" applyFont="1" applyFill="1" applyBorder="1" applyAlignment="1" applyProtection="1">
      <alignment horizontal="left" vertical="center"/>
      <protection/>
    </xf>
    <xf numFmtId="0" fontId="0" fillId="0" borderId="15" xfId="0" applyBorder="1" applyAlignment="1" applyProtection="1">
      <alignment horizontal="left" vertical="center"/>
      <protection/>
    </xf>
    <xf numFmtId="0" fontId="27" fillId="0" borderId="0" xfId="0" applyFont="1" applyAlignment="1" applyProtection="1">
      <alignment/>
      <protection/>
    </xf>
    <xf numFmtId="176" fontId="20" fillId="35" borderId="33" xfId="0" applyNumberFormat="1" applyFont="1" applyFill="1" applyBorder="1" applyAlignment="1" applyProtection="1">
      <alignment horizontal="center" vertical="center"/>
      <protection/>
    </xf>
    <xf numFmtId="1" fontId="20" fillId="35" borderId="33" xfId="0" applyNumberFormat="1" applyFont="1" applyFill="1" applyBorder="1" applyAlignment="1" applyProtection="1">
      <alignment horizontal="center" vertical="center"/>
      <protection/>
    </xf>
    <xf numFmtId="1" fontId="20" fillId="35" borderId="34" xfId="0" applyNumberFormat="1" applyFont="1" applyFill="1" applyBorder="1" applyAlignment="1" applyProtection="1">
      <alignment horizontal="center" vertical="center"/>
      <protection/>
    </xf>
    <xf numFmtId="176" fontId="20" fillId="35" borderId="14" xfId="0" applyNumberFormat="1" applyFont="1" applyFill="1" applyBorder="1" applyAlignment="1" applyProtection="1">
      <alignment horizontal="center" vertical="center" wrapText="1"/>
      <protection/>
    </xf>
    <xf numFmtId="0" fontId="20" fillId="33" borderId="22" xfId="0" applyFont="1" applyFill="1" applyBorder="1" applyAlignment="1" applyProtection="1">
      <alignment horizontal="center" vertical="center"/>
      <protection/>
    </xf>
    <xf numFmtId="176" fontId="20" fillId="36" borderId="13" xfId="0" applyNumberFormat="1" applyFont="1" applyFill="1" applyBorder="1" applyAlignment="1" applyProtection="1">
      <alignment horizontal="center" vertical="center"/>
      <protection locked="0"/>
    </xf>
    <xf numFmtId="176" fontId="20" fillId="35" borderId="13" xfId="0" applyNumberFormat="1" applyFont="1" applyFill="1" applyBorder="1" applyAlignment="1" applyProtection="1">
      <alignment horizontal="center" vertical="center"/>
      <protection/>
    </xf>
    <xf numFmtId="1" fontId="20" fillId="35" borderId="12" xfId="0" applyNumberFormat="1" applyFont="1" applyFill="1" applyBorder="1" applyAlignment="1" applyProtection="1">
      <alignment horizontal="center" vertical="center"/>
      <protection/>
    </xf>
    <xf numFmtId="1" fontId="20" fillId="35" borderId="13" xfId="0" applyNumberFormat="1" applyFont="1" applyFill="1" applyBorder="1" applyAlignment="1" applyProtection="1">
      <alignment horizontal="center" vertical="center"/>
      <protection/>
    </xf>
    <xf numFmtId="176" fontId="20" fillId="35" borderId="22" xfId="0" applyNumberFormat="1" applyFont="1" applyFill="1" applyBorder="1" applyAlignment="1" applyProtection="1">
      <alignment horizontal="center" vertical="center"/>
      <protection/>
    </xf>
    <xf numFmtId="49" fontId="4" fillId="35" borderId="18" xfId="0" applyNumberFormat="1" applyFont="1" applyFill="1" applyBorder="1" applyAlignment="1" applyProtection="1">
      <alignment horizontal="center" vertical="center" wrapText="1"/>
      <protection/>
    </xf>
    <xf numFmtId="0" fontId="7" fillId="36" borderId="18" xfId="0" applyFont="1" applyFill="1" applyBorder="1" applyAlignment="1" applyProtection="1">
      <alignment horizontal="centerContinuous" vertical="center"/>
      <protection/>
    </xf>
    <xf numFmtId="0" fontId="0" fillId="0" borderId="0" xfId="0" applyAlignment="1">
      <alignment horizontal="left" vertical="center"/>
    </xf>
    <xf numFmtId="0" fontId="20" fillId="33" borderId="13" xfId="0" applyFont="1" applyFill="1" applyBorder="1" applyAlignment="1" applyProtection="1">
      <alignment horizontal="justify" vertical="center" wrapText="1"/>
      <protection/>
    </xf>
    <xf numFmtId="0" fontId="14" fillId="33" borderId="19" xfId="0" applyFont="1" applyFill="1" applyBorder="1" applyAlignment="1" applyProtection="1">
      <alignment horizontal="center" vertical="center" wrapText="1"/>
      <protection/>
    </xf>
    <xf numFmtId="0" fontId="14" fillId="33" borderId="20" xfId="0" applyFont="1" applyFill="1" applyBorder="1" applyAlignment="1" applyProtection="1">
      <alignment horizontal="center" vertical="top" wrapText="1"/>
      <protection/>
    </xf>
    <xf numFmtId="1" fontId="12" fillId="0" borderId="13" xfId="0" applyNumberFormat="1" applyFont="1" applyFill="1" applyBorder="1" applyAlignment="1" applyProtection="1" quotePrefix="1">
      <alignment horizontal="center" vertical="center"/>
      <protection/>
    </xf>
    <xf numFmtId="1" fontId="12" fillId="0" borderId="18" xfId="0" applyNumberFormat="1" applyFont="1" applyFill="1" applyBorder="1" applyAlignment="1" applyProtection="1" quotePrefix="1">
      <alignment horizontal="center" vertical="center"/>
      <protection/>
    </xf>
    <xf numFmtId="0" fontId="39" fillId="0" borderId="0" xfId="0" applyFont="1" applyAlignment="1" applyProtection="1">
      <alignment horizontal="right" vertical="center"/>
      <protection/>
    </xf>
    <xf numFmtId="1" fontId="40" fillId="0" borderId="0" xfId="0" applyNumberFormat="1" applyFont="1" applyFill="1" applyBorder="1" applyAlignment="1" applyProtection="1">
      <alignment horizontal="center" vertical="center" wrapText="1"/>
      <protection/>
    </xf>
    <xf numFmtId="183" fontId="37" fillId="0" borderId="0" xfId="0" applyNumberFormat="1" applyFont="1" applyFill="1" applyBorder="1" applyAlignment="1" applyProtection="1">
      <alignment horizontal="center" vertical="center" wrapText="1"/>
      <protection/>
    </xf>
    <xf numFmtId="0" fontId="43" fillId="0" borderId="0" xfId="0" applyFont="1" applyFill="1" applyAlignment="1" applyProtection="1">
      <alignment/>
      <protection/>
    </xf>
    <xf numFmtId="0" fontId="24" fillId="33" borderId="11" xfId="0" applyFont="1" applyFill="1" applyBorder="1" applyAlignment="1" applyProtection="1">
      <alignment vertical="center" wrapText="1"/>
      <protection/>
    </xf>
    <xf numFmtId="0" fontId="1" fillId="33" borderId="20" xfId="0" applyFont="1" applyFill="1" applyBorder="1" applyAlignment="1" applyProtection="1">
      <alignment horizontal="left" vertical="center" wrapText="1"/>
      <protection/>
    </xf>
    <xf numFmtId="0" fontId="1" fillId="33" borderId="20" xfId="0" applyFont="1" applyFill="1" applyBorder="1" applyAlignment="1" applyProtection="1">
      <alignment horizontal="left" vertical="center"/>
      <protection/>
    </xf>
    <xf numFmtId="176" fontId="20" fillId="36" borderId="35" xfId="0" applyNumberFormat="1" applyFont="1" applyFill="1" applyBorder="1" applyAlignment="1" applyProtection="1">
      <alignment horizontal="center" vertical="center"/>
      <protection locked="0"/>
    </xf>
    <xf numFmtId="0" fontId="24" fillId="33" borderId="0" xfId="0" applyFont="1" applyFill="1" applyAlignment="1" applyProtection="1">
      <alignment vertical="center" wrapText="1"/>
      <protection/>
    </xf>
    <xf numFmtId="0" fontId="0" fillId="33" borderId="0" xfId="0" applyFill="1" applyAlignment="1" applyProtection="1">
      <alignment vertical="center" wrapText="1"/>
      <protection/>
    </xf>
    <xf numFmtId="0" fontId="0" fillId="33" borderId="0" xfId="0" applyFill="1" applyAlignment="1" applyProtection="1">
      <alignment horizontal="justify" vertical="center" wrapText="1"/>
      <protection/>
    </xf>
    <xf numFmtId="0" fontId="0" fillId="33" borderId="0" xfId="0" applyFill="1" applyBorder="1" applyAlignment="1" applyProtection="1">
      <alignment horizontal="justify" vertical="center" wrapText="1"/>
      <protection/>
    </xf>
    <xf numFmtId="0" fontId="0" fillId="33" borderId="0" xfId="0" applyFill="1" applyBorder="1" applyAlignment="1" applyProtection="1">
      <alignment vertical="center" wrapText="1"/>
      <protection/>
    </xf>
    <xf numFmtId="0" fontId="23" fillId="33" borderId="0" xfId="0" applyFont="1" applyFill="1" applyAlignment="1" applyProtection="1">
      <alignment vertical="center" wrapText="1"/>
      <protection/>
    </xf>
    <xf numFmtId="0" fontId="22" fillId="33" borderId="0" xfId="0" applyFont="1" applyFill="1" applyAlignment="1" applyProtection="1">
      <alignment vertical="center" wrapText="1"/>
      <protection/>
    </xf>
    <xf numFmtId="0" fontId="27" fillId="33" borderId="0" xfId="0" applyFont="1" applyFill="1" applyAlignment="1" applyProtection="1">
      <alignment vertical="center" wrapText="1"/>
      <protection/>
    </xf>
    <xf numFmtId="0" fontId="20" fillId="33" borderId="0" xfId="0" applyFont="1" applyFill="1" applyBorder="1" applyAlignment="1" applyProtection="1">
      <alignment horizontal="right" vertical="center" wrapText="1"/>
      <protection/>
    </xf>
    <xf numFmtId="1" fontId="20" fillId="33" borderId="0" xfId="0" applyNumberFormat="1" applyFont="1" applyFill="1" applyBorder="1" applyAlignment="1" applyProtection="1">
      <alignment horizontal="center" vertical="center" wrapText="1"/>
      <protection/>
    </xf>
    <xf numFmtId="0" fontId="14" fillId="33" borderId="0" xfId="0" applyFont="1" applyFill="1" applyBorder="1" applyAlignment="1" applyProtection="1">
      <alignment horizontal="right" vertical="center" wrapText="1"/>
      <protection/>
    </xf>
    <xf numFmtId="0" fontId="14" fillId="33" borderId="0" xfId="0" applyFont="1" applyFill="1" applyBorder="1" applyAlignment="1" applyProtection="1">
      <alignment horizontal="justify" vertical="center" wrapText="1"/>
      <protection/>
    </xf>
    <xf numFmtId="0" fontId="25" fillId="33" borderId="0" xfId="0" applyFont="1" applyFill="1" applyAlignment="1" applyProtection="1">
      <alignment horizontal="right" vertical="center" wrapText="1"/>
      <protection/>
    </xf>
    <xf numFmtId="0" fontId="33" fillId="33" borderId="0" xfId="0" applyFont="1" applyFill="1" applyBorder="1" applyAlignment="1" applyProtection="1">
      <alignment horizontal="right" vertical="center" wrapText="1"/>
      <protection/>
    </xf>
    <xf numFmtId="0" fontId="22" fillId="33" borderId="0" xfId="0" applyFont="1" applyFill="1" applyAlignment="1" applyProtection="1">
      <alignment/>
      <protection/>
    </xf>
    <xf numFmtId="0" fontId="21" fillId="33" borderId="0" xfId="0" applyFont="1" applyFill="1" applyAlignment="1" applyProtection="1">
      <alignment vertical="center"/>
      <protection/>
    </xf>
    <xf numFmtId="0" fontId="22" fillId="33" borderId="0" xfId="0" applyFont="1" applyFill="1" applyAlignment="1" applyProtection="1">
      <alignment vertical="center"/>
      <protection/>
    </xf>
    <xf numFmtId="0" fontId="24" fillId="33" borderId="0" xfId="0" applyFont="1" applyFill="1" applyAlignment="1" applyProtection="1">
      <alignment/>
      <protection/>
    </xf>
    <xf numFmtId="0" fontId="25" fillId="33" borderId="0" xfId="0" applyFont="1" applyFill="1" applyAlignment="1" applyProtection="1">
      <alignment horizontal="right"/>
      <protection/>
    </xf>
    <xf numFmtId="0" fontId="31" fillId="33" borderId="0" xfId="0" applyFont="1" applyFill="1" applyBorder="1" applyAlignment="1" applyProtection="1">
      <alignment horizontal="right"/>
      <protection/>
    </xf>
    <xf numFmtId="0" fontId="15" fillId="33" borderId="15" xfId="0" applyFont="1" applyFill="1" applyBorder="1" applyAlignment="1" applyProtection="1">
      <alignment/>
      <protection/>
    </xf>
    <xf numFmtId="0" fontId="0" fillId="33" borderId="15" xfId="0" applyFill="1" applyBorder="1" applyAlignment="1" applyProtection="1">
      <alignment/>
      <protection/>
    </xf>
    <xf numFmtId="0" fontId="15" fillId="33" borderId="32" xfId="0" applyFont="1" applyFill="1" applyBorder="1" applyAlignment="1" applyProtection="1">
      <alignment/>
      <protection/>
    </xf>
    <xf numFmtId="0" fontId="24" fillId="33" borderId="10" xfId="0" applyFont="1" applyFill="1" applyBorder="1" applyAlignment="1" applyProtection="1">
      <alignment vertical="center" wrapText="1"/>
      <protection/>
    </xf>
    <xf numFmtId="0" fontId="24" fillId="33" borderId="17" xfId="0" applyFont="1" applyFill="1" applyBorder="1" applyAlignment="1" applyProtection="1">
      <alignment vertical="center" wrapText="1"/>
      <protection/>
    </xf>
    <xf numFmtId="0" fontId="5" fillId="0" borderId="0"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49" fontId="8" fillId="0" borderId="24" xfId="0" applyNumberFormat="1" applyFont="1" applyFill="1" applyBorder="1" applyAlignment="1" applyProtection="1">
      <alignment horizontal="centerContinuous" vertical="center"/>
      <protection/>
    </xf>
    <xf numFmtId="0" fontId="8" fillId="0" borderId="36" xfId="0" applyNumberFormat="1" applyFont="1" applyFill="1" applyBorder="1" applyAlignment="1" applyProtection="1">
      <alignment horizontal="centerContinuous" vertical="center"/>
      <protection/>
    </xf>
    <xf numFmtId="0" fontId="0" fillId="33" borderId="16" xfId="0" applyFill="1" applyBorder="1" applyAlignment="1" applyProtection="1">
      <alignment vertical="center" wrapText="1"/>
      <protection/>
    </xf>
    <xf numFmtId="0" fontId="0" fillId="33" borderId="12" xfId="0" applyFill="1" applyBorder="1" applyAlignment="1" applyProtection="1">
      <alignment vertical="center"/>
      <protection/>
    </xf>
    <xf numFmtId="1" fontId="8" fillId="0" borderId="13" xfId="0" applyNumberFormat="1" applyFont="1" applyFill="1" applyBorder="1" applyAlignment="1" applyProtection="1">
      <alignment horizontal="centerContinuous" vertical="center"/>
      <protection/>
    </xf>
    <xf numFmtId="182" fontId="6" fillId="0" borderId="13" xfId="0" applyNumberFormat="1" applyFont="1" applyFill="1" applyBorder="1" applyAlignment="1" applyProtection="1">
      <alignment horizontal="centerContinuous" vertical="center"/>
      <protection/>
    </xf>
    <xf numFmtId="0" fontId="16" fillId="0" borderId="0" xfId="0" applyFont="1" applyAlignment="1">
      <alignment/>
    </xf>
    <xf numFmtId="0" fontId="16" fillId="33" borderId="13" xfId="0" applyFont="1" applyFill="1" applyBorder="1" applyAlignment="1">
      <alignment/>
    </xf>
    <xf numFmtId="0" fontId="4" fillId="0" borderId="19" xfId="0" applyFont="1" applyBorder="1" applyAlignment="1">
      <alignment/>
    </xf>
    <xf numFmtId="0" fontId="4" fillId="0" borderId="16" xfId="0" applyFont="1" applyBorder="1" applyAlignment="1">
      <alignment/>
    </xf>
    <xf numFmtId="0" fontId="4" fillId="0" borderId="23" xfId="0" applyFont="1" applyBorder="1" applyAlignment="1">
      <alignment/>
    </xf>
    <xf numFmtId="0" fontId="4" fillId="0" borderId="32" xfId="0" applyFont="1" applyBorder="1" applyAlignment="1">
      <alignment/>
    </xf>
    <xf numFmtId="0" fontId="4" fillId="0" borderId="10" xfId="0" applyFont="1" applyBorder="1" applyAlignment="1">
      <alignment/>
    </xf>
    <xf numFmtId="0" fontId="4" fillId="0" borderId="17" xfId="0" applyFont="1" applyBorder="1" applyAlignment="1">
      <alignment/>
    </xf>
    <xf numFmtId="0" fontId="4" fillId="0" borderId="20" xfId="0" applyFont="1" applyBorder="1" applyAlignment="1">
      <alignment/>
    </xf>
    <xf numFmtId="0" fontId="4" fillId="0" borderId="22" xfId="0" applyFont="1" applyBorder="1" applyAlignment="1">
      <alignment/>
    </xf>
    <xf numFmtId="0" fontId="4" fillId="0" borderId="12" xfId="0" applyFont="1" applyBorder="1" applyAlignment="1">
      <alignment/>
    </xf>
    <xf numFmtId="0" fontId="15" fillId="0" borderId="0" xfId="0" applyFont="1" applyAlignment="1">
      <alignment/>
    </xf>
    <xf numFmtId="0" fontId="24" fillId="0" borderId="0" xfId="0" applyFont="1" applyAlignment="1">
      <alignment/>
    </xf>
    <xf numFmtId="0" fontId="44" fillId="0" borderId="22" xfId="0" applyFont="1" applyBorder="1" applyAlignment="1">
      <alignment/>
    </xf>
    <xf numFmtId="49" fontId="8" fillId="0" borderId="10" xfId="0" applyNumberFormat="1" applyFont="1" applyFill="1" applyBorder="1" applyAlignment="1" applyProtection="1">
      <alignment horizontal="centerContinuous" vertical="center"/>
      <protection/>
    </xf>
    <xf numFmtId="0" fontId="8" fillId="0" borderId="14" xfId="0" applyNumberFormat="1" applyFont="1" applyFill="1" applyBorder="1" applyAlignment="1" applyProtection="1">
      <alignment horizontal="centerContinuous" vertical="center"/>
      <protection/>
    </xf>
    <xf numFmtId="0" fontId="8" fillId="0" borderId="18" xfId="0" applyNumberFormat="1" applyFont="1" applyFill="1" applyBorder="1" applyAlignment="1" applyProtection="1">
      <alignment horizontal="centerContinuous" vertical="center"/>
      <protection/>
    </xf>
    <xf numFmtId="0" fontId="14" fillId="36" borderId="13" xfId="0" applyNumberFormat="1" applyFont="1" applyFill="1" applyBorder="1" applyAlignment="1" applyProtection="1">
      <alignment horizontal="center" vertical="center" wrapText="1"/>
      <protection locked="0"/>
    </xf>
    <xf numFmtId="49" fontId="8" fillId="0" borderId="17" xfId="0" applyNumberFormat="1" applyFont="1" applyFill="1" applyBorder="1" applyAlignment="1" applyProtection="1">
      <alignment horizontal="centerContinuous" vertical="center"/>
      <protection/>
    </xf>
    <xf numFmtId="49" fontId="8" fillId="0" borderId="18" xfId="0" applyNumberFormat="1" applyFont="1" applyFill="1" applyBorder="1" applyAlignment="1" applyProtection="1">
      <alignment horizontal="centerContinuous" vertical="center"/>
      <protection/>
    </xf>
    <xf numFmtId="49" fontId="8" fillId="0" borderId="16" xfId="0" applyNumberFormat="1" applyFont="1" applyFill="1" applyBorder="1" applyAlignment="1" applyProtection="1">
      <alignment horizontal="centerContinuous" vertical="center"/>
      <protection/>
    </xf>
    <xf numFmtId="0" fontId="10" fillId="0" borderId="18" xfId="0" applyNumberFormat="1" applyFont="1" applyFill="1" applyBorder="1" applyAlignment="1" applyProtection="1">
      <alignment horizontal="centerContinuous" vertical="center"/>
      <protection/>
    </xf>
    <xf numFmtId="0" fontId="0" fillId="33" borderId="22" xfId="0" applyFill="1" applyBorder="1" applyAlignment="1" applyProtection="1">
      <alignment horizontal="left" vertical="center"/>
      <protection/>
    </xf>
    <xf numFmtId="0" fontId="0" fillId="33" borderId="12" xfId="0" applyFill="1" applyBorder="1" applyAlignment="1" applyProtection="1">
      <alignment horizontal="left" vertical="center"/>
      <protection/>
    </xf>
    <xf numFmtId="176" fontId="14" fillId="0" borderId="20"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wrapText="1"/>
      <protection/>
    </xf>
    <xf numFmtId="0" fontId="0" fillId="0" borderId="18" xfId="0" applyNumberFormat="1" applyFill="1" applyBorder="1" applyAlignment="1" applyProtection="1">
      <alignment horizontal="centerContinuous" vertical="center"/>
      <protection/>
    </xf>
    <xf numFmtId="1" fontId="14" fillId="35"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Continuous" vertical="center"/>
      <protection/>
    </xf>
    <xf numFmtId="1" fontId="8" fillId="0" borderId="22" xfId="0" applyNumberFormat="1" applyFont="1" applyFill="1" applyBorder="1" applyAlignment="1" applyProtection="1">
      <alignment horizontal="center" vertical="center"/>
      <protection/>
    </xf>
    <xf numFmtId="176" fontId="8" fillId="0" borderId="13" xfId="0" applyNumberFormat="1" applyFont="1" applyFill="1" applyBorder="1" applyAlignment="1" applyProtection="1">
      <alignment horizontal="center" vertical="center"/>
      <protection/>
    </xf>
    <xf numFmtId="176" fontId="8" fillId="0" borderId="20" xfId="0" applyNumberFormat="1" applyFont="1" applyFill="1" applyBorder="1" applyAlignment="1" applyProtection="1">
      <alignment horizontal="center" vertical="center"/>
      <protection/>
    </xf>
    <xf numFmtId="176" fontId="8" fillId="0" borderId="13" xfId="0" applyNumberFormat="1" applyFont="1" applyFill="1" applyBorder="1" applyAlignment="1" applyProtection="1">
      <alignment horizontal="centerContinuous" vertical="center"/>
      <protection/>
    </xf>
    <xf numFmtId="0" fontId="20" fillId="36" borderId="18" xfId="0" applyNumberFormat="1" applyFont="1" applyFill="1" applyBorder="1" applyAlignment="1" applyProtection="1">
      <alignment horizontal="centerContinuous" vertical="center" wrapText="1"/>
      <protection locked="0"/>
    </xf>
    <xf numFmtId="0" fontId="20" fillId="36" borderId="10" xfId="0" applyNumberFormat="1" applyFont="1" applyFill="1" applyBorder="1" applyAlignment="1" applyProtection="1">
      <alignment horizontal="center" vertical="center" wrapText="1"/>
      <protection locked="0"/>
    </xf>
    <xf numFmtId="0" fontId="20" fillId="36" borderId="13" xfId="0" applyNumberFormat="1" applyFont="1" applyFill="1" applyBorder="1" applyAlignment="1" applyProtection="1">
      <alignment horizontal="center" vertical="center" wrapText="1"/>
      <protection locked="0"/>
    </xf>
    <xf numFmtId="0" fontId="20" fillId="36" borderId="14" xfId="0" applyNumberFormat="1" applyFont="1" applyFill="1" applyBorder="1" applyAlignment="1" applyProtection="1">
      <alignment horizontal="centerContinuous" vertical="center" wrapText="1"/>
      <protection locked="0"/>
    </xf>
    <xf numFmtId="0" fontId="5" fillId="0" borderId="13"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Continuous" vertical="center"/>
      <protection/>
    </xf>
    <xf numFmtId="0" fontId="1" fillId="0" borderId="18" xfId="0" applyNumberFormat="1" applyFont="1" applyFill="1" applyBorder="1" applyAlignment="1" applyProtection="1">
      <alignment horizontal="centerContinuous" vertical="center"/>
      <protection/>
    </xf>
    <xf numFmtId="0" fontId="1" fillId="0" borderId="0" xfId="0" applyFont="1" applyAlignment="1" applyProtection="1">
      <alignment horizontal="right"/>
      <protection/>
    </xf>
    <xf numFmtId="0" fontId="0" fillId="0" borderId="0" xfId="0" applyFill="1" applyBorder="1" applyAlignment="1" applyProtection="1">
      <alignment horizontal="centerContinuous"/>
      <protection/>
    </xf>
    <xf numFmtId="0" fontId="14" fillId="0" borderId="0" xfId="0" applyFont="1" applyBorder="1" applyAlignment="1" applyProtection="1">
      <alignment vertical="center"/>
      <protection/>
    </xf>
    <xf numFmtId="14" fontId="20" fillId="0" borderId="0" xfId="0" applyNumberFormat="1" applyFont="1" applyBorder="1" applyAlignment="1" applyProtection="1">
      <alignment vertical="center"/>
      <protection/>
    </xf>
    <xf numFmtId="0" fontId="20" fillId="0" borderId="0" xfId="0" applyFont="1" applyBorder="1" applyAlignment="1" applyProtection="1">
      <alignment vertical="center"/>
      <protection/>
    </xf>
    <xf numFmtId="0" fontId="1" fillId="0" borderId="0" xfId="0" applyFont="1" applyAlignment="1" applyProtection="1">
      <alignmen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8" fillId="36" borderId="13" xfId="0" applyNumberFormat="1" applyFont="1" applyFill="1" applyBorder="1" applyAlignment="1" applyProtection="1">
      <alignment horizontal="centerContinuous" vertical="center" wrapText="1"/>
      <protection/>
    </xf>
    <xf numFmtId="0" fontId="8" fillId="0" borderId="15" xfId="0" applyFont="1" applyFill="1" applyBorder="1" applyAlignment="1" applyProtection="1">
      <alignment horizontal="centerContinuous" vertical="center"/>
      <protection/>
    </xf>
    <xf numFmtId="0" fontId="8" fillId="0" borderId="16" xfId="0" applyFont="1" applyFill="1" applyBorder="1" applyAlignment="1" applyProtection="1">
      <alignment horizontal="centerContinuous" vertical="center"/>
      <protection/>
    </xf>
    <xf numFmtId="0" fontId="8" fillId="36" borderId="21" xfId="0" applyNumberFormat="1" applyFont="1" applyFill="1" applyBorder="1" applyAlignment="1" applyProtection="1">
      <alignment horizontal="centerContinuous" vertical="center" wrapText="1"/>
      <protection/>
    </xf>
    <xf numFmtId="0" fontId="8" fillId="36" borderId="18" xfId="0" applyNumberFormat="1" applyFont="1" applyFill="1" applyBorder="1" applyAlignment="1" applyProtection="1">
      <alignment horizontal="centerContinuous" vertical="center" wrapText="1"/>
      <protection/>
    </xf>
    <xf numFmtId="0" fontId="8" fillId="0" borderId="11" xfId="0" applyFont="1" applyFill="1" applyBorder="1" applyAlignment="1" applyProtection="1">
      <alignment horizontal="centerContinuous" vertical="center"/>
      <protection/>
    </xf>
    <xf numFmtId="0" fontId="8" fillId="0" borderId="17" xfId="0" applyFont="1" applyFill="1" applyBorder="1" applyAlignment="1" applyProtection="1">
      <alignment horizontal="centerContinuous" vertical="center"/>
      <protection/>
    </xf>
    <xf numFmtId="1" fontId="1" fillId="0" borderId="13" xfId="0" applyNumberFormat="1" applyFont="1" applyBorder="1" applyAlignment="1" applyProtection="1">
      <alignment horizontal="center" vertical="center"/>
      <protection/>
    </xf>
    <xf numFmtId="176" fontId="1" fillId="0" borderId="13" xfId="0" applyNumberFormat="1" applyFont="1" applyBorder="1" applyAlignment="1" applyProtection="1">
      <alignment horizontal="center" vertical="center"/>
      <protection/>
    </xf>
    <xf numFmtId="176" fontId="30" fillId="0" borderId="13" xfId="0" applyNumberFormat="1" applyFont="1" applyFill="1" applyBorder="1" applyAlignment="1" applyProtection="1">
      <alignment horizontal="center" vertical="center"/>
      <protection/>
    </xf>
    <xf numFmtId="0" fontId="4" fillId="0" borderId="0" xfId="0" applyFont="1" applyAlignment="1" applyProtection="1">
      <alignment/>
      <protection/>
    </xf>
    <xf numFmtId="1" fontId="1" fillId="0" borderId="20" xfId="0" applyNumberFormat="1" applyFont="1" applyFill="1" applyBorder="1" applyAlignment="1" applyProtection="1">
      <alignment horizontal="center" vertical="center"/>
      <protection/>
    </xf>
    <xf numFmtId="1" fontId="1" fillId="0" borderId="13" xfId="0" applyNumberFormat="1" applyFont="1" applyFill="1" applyBorder="1" applyAlignment="1" applyProtection="1">
      <alignment horizontal="center" vertical="center"/>
      <protection/>
    </xf>
    <xf numFmtId="1" fontId="1" fillId="0" borderId="14" xfId="0" applyNumberFormat="1" applyFont="1" applyBorder="1" applyAlignment="1" applyProtection="1">
      <alignment horizontal="centerContinuous" vertical="center"/>
      <protection/>
    </xf>
    <xf numFmtId="0" fontId="1" fillId="0" borderId="21" xfId="0" applyFont="1" applyBorder="1" applyAlignment="1" applyProtection="1">
      <alignment horizontal="centerContinuous" vertical="center"/>
      <protection/>
    </xf>
    <xf numFmtId="0" fontId="1" fillId="0" borderId="18" xfId="0" applyFont="1" applyBorder="1" applyAlignment="1" applyProtection="1">
      <alignment horizontal="centerContinuous" vertical="center"/>
      <protection/>
    </xf>
    <xf numFmtId="0" fontId="1" fillId="0" borderId="11" xfId="0" applyFont="1" applyBorder="1" applyAlignment="1" applyProtection="1">
      <alignment horizontal="centerContinuous" vertical="center"/>
      <protection/>
    </xf>
    <xf numFmtId="0" fontId="1" fillId="0" borderId="17" xfId="0" applyFont="1" applyBorder="1" applyAlignment="1" applyProtection="1">
      <alignment horizontal="centerContinuous" vertical="center"/>
      <protection/>
    </xf>
    <xf numFmtId="176" fontId="1" fillId="0" borderId="14" xfId="0" applyNumberFormat="1" applyFont="1" applyBorder="1" applyAlignment="1" applyProtection="1">
      <alignment horizontal="centerContinuous" vertical="center"/>
      <protection/>
    </xf>
    <xf numFmtId="176" fontId="1" fillId="0" borderId="21" xfId="0" applyNumberFormat="1" applyFont="1" applyBorder="1" applyAlignment="1" applyProtection="1">
      <alignment horizontal="centerContinuous" vertical="center"/>
      <protection/>
    </xf>
    <xf numFmtId="176" fontId="1" fillId="0" borderId="18" xfId="0" applyNumberFormat="1" applyFont="1" applyBorder="1" applyAlignment="1" applyProtection="1">
      <alignment horizontal="centerContinuous" vertical="center"/>
      <protection/>
    </xf>
    <xf numFmtId="0" fontId="4" fillId="0" borderId="0" xfId="0" applyFont="1" applyAlignment="1" applyProtection="1">
      <alignment vertical="center"/>
      <protection/>
    </xf>
    <xf numFmtId="0" fontId="4" fillId="0" borderId="14" xfId="0" applyFont="1" applyBorder="1" applyAlignment="1" applyProtection="1">
      <alignment vertical="center"/>
      <protection/>
    </xf>
    <xf numFmtId="0" fontId="4" fillId="0" borderId="21" xfId="0" applyFont="1" applyBorder="1" applyAlignment="1" applyProtection="1">
      <alignment vertical="center"/>
      <protection/>
    </xf>
    <xf numFmtId="0" fontId="4" fillId="36" borderId="21" xfId="0" applyFont="1" applyFill="1" applyBorder="1" applyAlignment="1" applyProtection="1">
      <alignment vertical="center"/>
      <protection/>
    </xf>
    <xf numFmtId="0" fontId="4" fillId="36" borderId="18" xfId="0" applyFont="1" applyFill="1" applyBorder="1" applyAlignment="1" applyProtection="1">
      <alignment vertical="center"/>
      <protection/>
    </xf>
    <xf numFmtId="0" fontId="20" fillId="36" borderId="13" xfId="0" applyNumberFormat="1" applyFont="1" applyFill="1" applyBorder="1" applyAlignment="1" applyProtection="1">
      <alignment horizontal="centerContinuous" vertical="center" wrapText="1"/>
      <protection locked="0"/>
    </xf>
    <xf numFmtId="0" fontId="18" fillId="0" borderId="23" xfId="0" applyFont="1" applyBorder="1" applyAlignment="1">
      <alignment/>
    </xf>
    <xf numFmtId="0" fontId="18" fillId="0" borderId="32" xfId="0" applyFont="1" applyBorder="1" applyAlignment="1">
      <alignment/>
    </xf>
    <xf numFmtId="0" fontId="18" fillId="0" borderId="22" xfId="0" applyFont="1" applyBorder="1" applyAlignment="1">
      <alignment/>
    </xf>
    <xf numFmtId="0" fontId="46" fillId="0" borderId="0" xfId="0" applyFont="1" applyAlignment="1">
      <alignment/>
    </xf>
    <xf numFmtId="0" fontId="4" fillId="0" borderId="23" xfId="0" applyFont="1" applyBorder="1" applyAlignment="1">
      <alignment horizontal="right"/>
    </xf>
    <xf numFmtId="0" fontId="47" fillId="0" borderId="22" xfId="0" applyFont="1" applyBorder="1" applyAlignment="1">
      <alignment/>
    </xf>
    <xf numFmtId="0" fontId="0" fillId="0" borderId="0" xfId="0" applyAlignment="1">
      <alignment horizontal="right"/>
    </xf>
    <xf numFmtId="176" fontId="4" fillId="0" borderId="19" xfId="0" applyNumberFormat="1" applyFont="1" applyBorder="1" applyAlignment="1">
      <alignment horizontal="right"/>
    </xf>
    <xf numFmtId="1" fontId="4" fillId="0" borderId="23" xfId="0" applyNumberFormat="1" applyFont="1" applyBorder="1" applyAlignment="1">
      <alignment horizontal="right"/>
    </xf>
    <xf numFmtId="0" fontId="18" fillId="0" borderId="23" xfId="0" applyFont="1" applyBorder="1" applyAlignment="1">
      <alignment horizontal="right"/>
    </xf>
    <xf numFmtId="176" fontId="4" fillId="0" borderId="23" xfId="0" applyNumberFormat="1" applyFont="1" applyBorder="1" applyAlignment="1">
      <alignment horizontal="right"/>
    </xf>
    <xf numFmtId="1" fontId="4" fillId="0" borderId="10" xfId="0" applyNumberFormat="1" applyFont="1" applyBorder="1" applyAlignment="1">
      <alignment horizontal="right"/>
    </xf>
    <xf numFmtId="0" fontId="16" fillId="0" borderId="0" xfId="0" applyFont="1" applyAlignment="1">
      <alignment horizontal="right"/>
    </xf>
    <xf numFmtId="0" fontId="20" fillId="36" borderId="10" xfId="0" applyNumberFormat="1" applyFont="1" applyFill="1" applyBorder="1" applyAlignment="1" applyProtection="1">
      <alignment horizontal="centerContinuous" vertical="center" wrapText="1"/>
      <protection locked="0"/>
    </xf>
    <xf numFmtId="0" fontId="20" fillId="36" borderId="10" xfId="0" applyNumberFormat="1" applyFont="1" applyFill="1" applyBorder="1" applyAlignment="1" applyProtection="1">
      <alignment horizontal="center" vertical="center" wrapText="1"/>
      <protection locked="0"/>
    </xf>
    <xf numFmtId="0" fontId="14" fillId="37" borderId="19" xfId="0" applyFont="1" applyFill="1"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0" borderId="16" xfId="0" applyBorder="1" applyAlignment="1" applyProtection="1">
      <alignment horizontal="left" vertical="center" wrapText="1"/>
      <protection/>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7" xfId="0" applyBorder="1" applyAlignment="1">
      <alignment horizontal="left" vertical="center" wrapText="1"/>
    </xf>
    <xf numFmtId="0" fontId="14" fillId="37" borderId="19" xfId="0" applyFont="1" applyFill="1" applyBorder="1" applyAlignment="1" applyProtection="1">
      <alignment horizontal="justify" vertical="center" wrapText="1"/>
      <protection/>
    </xf>
    <xf numFmtId="0" fontId="1" fillId="0" borderId="15" xfId="0" applyFont="1" applyBorder="1" applyAlignment="1" applyProtection="1">
      <alignment horizontal="justify" vertical="center" wrapText="1"/>
      <protection/>
    </xf>
    <xf numFmtId="0" fontId="1" fillId="0" borderId="16" xfId="0" applyFont="1" applyBorder="1" applyAlignment="1" applyProtection="1">
      <alignment horizontal="justify" vertical="center" wrapText="1"/>
      <protection/>
    </xf>
    <xf numFmtId="0" fontId="0" fillId="0" borderId="10" xfId="0" applyBorder="1" applyAlignment="1">
      <alignment horizontal="justify" vertical="center" wrapText="1"/>
    </xf>
    <xf numFmtId="0" fontId="0" fillId="0" borderId="11" xfId="0" applyBorder="1" applyAlignment="1">
      <alignment horizontal="justify" vertical="center" wrapText="1"/>
    </xf>
    <xf numFmtId="0" fontId="0" fillId="0" borderId="17" xfId="0" applyBorder="1" applyAlignment="1">
      <alignment horizontal="justify" vertical="center" wrapText="1"/>
    </xf>
    <xf numFmtId="0" fontId="14" fillId="37" borderId="14" xfId="0" applyFont="1" applyFill="1" applyBorder="1" applyAlignment="1" applyProtection="1">
      <alignment vertical="center" wrapText="1"/>
      <protection/>
    </xf>
    <xf numFmtId="0" fontId="0" fillId="0" borderId="21" xfId="0" applyBorder="1" applyAlignment="1" applyProtection="1">
      <alignment vertical="center" wrapText="1"/>
      <protection/>
    </xf>
    <xf numFmtId="0" fontId="0" fillId="0" borderId="18" xfId="0" applyBorder="1" applyAlignment="1" applyProtection="1">
      <alignment vertical="center" wrapText="1"/>
      <protection/>
    </xf>
    <xf numFmtId="0" fontId="14" fillId="37" borderId="14" xfId="0" applyFont="1" applyFill="1" applyBorder="1" applyAlignment="1" applyProtection="1">
      <alignment horizontal="justify" vertical="center" wrapText="1"/>
      <protection/>
    </xf>
    <xf numFmtId="0" fontId="14" fillId="37" borderId="21" xfId="0" applyFont="1" applyFill="1" applyBorder="1" applyAlignment="1" applyProtection="1">
      <alignment horizontal="justify" vertical="center" wrapText="1"/>
      <protection/>
    </xf>
    <xf numFmtId="0" fontId="0" fillId="0" borderId="18" xfId="0" applyBorder="1" applyAlignment="1" applyProtection="1">
      <alignment horizontal="justify" vertical="center" wrapText="1"/>
      <protection/>
    </xf>
    <xf numFmtId="0" fontId="14" fillId="37" borderId="14" xfId="0" applyFont="1" applyFill="1" applyBorder="1" applyAlignment="1" applyProtection="1">
      <alignment horizontal="left" vertical="center" wrapText="1"/>
      <protection/>
    </xf>
    <xf numFmtId="0" fontId="14" fillId="37" borderId="21" xfId="0" applyFont="1" applyFill="1" applyBorder="1" applyAlignment="1" applyProtection="1">
      <alignment horizontal="left" vertical="center" wrapText="1"/>
      <protection/>
    </xf>
    <xf numFmtId="0" fontId="14" fillId="37" borderId="18" xfId="0" applyFont="1" applyFill="1" applyBorder="1" applyAlignment="1" applyProtection="1">
      <alignment horizontal="left" vertical="center" wrapText="1"/>
      <protection/>
    </xf>
    <xf numFmtId="0" fontId="24" fillId="37" borderId="21" xfId="0" applyFont="1" applyFill="1" applyBorder="1" applyAlignment="1" applyProtection="1">
      <alignment horizontal="justify" vertical="center" wrapText="1"/>
      <protection/>
    </xf>
    <xf numFmtId="0" fontId="24" fillId="37" borderId="18" xfId="0" applyFont="1" applyFill="1" applyBorder="1" applyAlignment="1" applyProtection="1">
      <alignment horizontal="justify" vertical="center" wrapText="1"/>
      <protection/>
    </xf>
    <xf numFmtId="0" fontId="24" fillId="0" borderId="21" xfId="0" applyFont="1" applyBorder="1" applyAlignment="1" applyProtection="1">
      <alignment horizontal="justify" vertical="center" wrapText="1"/>
      <protection/>
    </xf>
    <xf numFmtId="0" fontId="24" fillId="0" borderId="18" xfId="0" applyFont="1" applyBorder="1" applyAlignment="1" applyProtection="1">
      <alignment horizontal="justify" vertical="center" wrapText="1"/>
      <protection/>
    </xf>
    <xf numFmtId="0" fontId="0" fillId="37" borderId="15" xfId="0" applyFill="1" applyBorder="1" applyAlignment="1" applyProtection="1">
      <alignment horizontal="justify" vertical="center" wrapText="1"/>
      <protection/>
    </xf>
    <xf numFmtId="0" fontId="0" fillId="37" borderId="16" xfId="0" applyFill="1" applyBorder="1" applyAlignment="1" applyProtection="1">
      <alignment horizontal="justify" vertical="center" wrapText="1"/>
      <protection/>
    </xf>
    <xf numFmtId="0" fontId="0" fillId="37" borderId="23" xfId="0" applyFill="1" applyBorder="1" applyAlignment="1" applyProtection="1">
      <alignment horizontal="justify" vertical="center" wrapText="1"/>
      <protection/>
    </xf>
    <xf numFmtId="0" fontId="0" fillId="37" borderId="0" xfId="0" applyFill="1" applyAlignment="1" applyProtection="1">
      <alignment horizontal="justify" vertical="center" wrapText="1"/>
      <protection/>
    </xf>
    <xf numFmtId="0" fontId="0" fillId="37" borderId="32" xfId="0" applyFill="1" applyBorder="1" applyAlignment="1" applyProtection="1">
      <alignment horizontal="justify" vertical="center" wrapText="1"/>
      <protection/>
    </xf>
    <xf numFmtId="0" fontId="0" fillId="37" borderId="10" xfId="0" applyFill="1" applyBorder="1" applyAlignment="1" applyProtection="1">
      <alignment horizontal="justify" vertical="center" wrapText="1"/>
      <protection/>
    </xf>
    <xf numFmtId="0" fontId="0" fillId="37" borderId="11" xfId="0" applyFill="1" applyBorder="1" applyAlignment="1" applyProtection="1">
      <alignment horizontal="justify" vertical="center" wrapText="1"/>
      <protection/>
    </xf>
    <xf numFmtId="0" fontId="0" fillId="37" borderId="17" xfId="0" applyFill="1" applyBorder="1" applyAlignment="1" applyProtection="1">
      <alignment horizontal="justify" vertical="center" wrapText="1"/>
      <protection/>
    </xf>
    <xf numFmtId="0" fontId="14" fillId="37" borderId="19" xfId="0" applyFont="1" applyFill="1" applyBorder="1" applyAlignment="1" applyProtection="1">
      <alignment horizontal="justify" vertical="justify" wrapText="1"/>
      <protection/>
    </xf>
    <xf numFmtId="0" fontId="0" fillId="0" borderId="15" xfId="0" applyBorder="1" applyAlignment="1">
      <alignment vertical="justify" wrapText="1"/>
    </xf>
    <xf numFmtId="0" fontId="0" fillId="0" borderId="16" xfId="0" applyBorder="1" applyAlignment="1">
      <alignment vertical="justify" wrapText="1"/>
    </xf>
    <xf numFmtId="0" fontId="0" fillId="0" borderId="10" xfId="0" applyBorder="1" applyAlignment="1">
      <alignment vertical="justify" wrapText="1"/>
    </xf>
    <xf numFmtId="0" fontId="0" fillId="0" borderId="11" xfId="0" applyBorder="1" applyAlignment="1">
      <alignment vertical="justify" wrapText="1"/>
    </xf>
    <xf numFmtId="0" fontId="0" fillId="0" borderId="17" xfId="0" applyBorder="1" applyAlignment="1">
      <alignment vertical="justify" wrapText="1"/>
    </xf>
    <xf numFmtId="0" fontId="20" fillId="33" borderId="20" xfId="0" applyFont="1" applyFill="1" applyBorder="1" applyAlignment="1" applyProtection="1">
      <alignment horizontal="center" vertical="center" textRotation="90"/>
      <protection/>
    </xf>
    <xf numFmtId="0" fontId="30" fillId="33" borderId="22" xfId="0" applyFont="1" applyFill="1" applyBorder="1" applyAlignment="1" applyProtection="1">
      <alignment horizontal="center" vertical="center" textRotation="90"/>
      <protection/>
    </xf>
    <xf numFmtId="0" fontId="30" fillId="33" borderId="12" xfId="0" applyFont="1" applyFill="1" applyBorder="1" applyAlignment="1" applyProtection="1">
      <alignment horizontal="center" vertical="center" textRotation="90"/>
      <protection/>
    </xf>
    <xf numFmtId="0" fontId="20" fillId="37" borderId="14" xfId="0" applyFont="1" applyFill="1" applyBorder="1" applyAlignment="1" applyProtection="1">
      <alignment horizontal="left" vertical="center" wrapText="1"/>
      <protection/>
    </xf>
    <xf numFmtId="0" fontId="0" fillId="0" borderId="21" xfId="0" applyBorder="1" applyAlignment="1" applyProtection="1">
      <alignment horizontal="left" vertical="center" wrapText="1"/>
      <protection/>
    </xf>
    <xf numFmtId="0" fontId="0" fillId="0" borderId="18" xfId="0" applyBorder="1" applyAlignment="1">
      <alignment horizontal="left" vertical="center" wrapText="1"/>
    </xf>
    <xf numFmtId="0" fontId="14" fillId="34" borderId="19" xfId="0" applyFont="1" applyFill="1" applyBorder="1" applyAlignment="1" applyProtection="1">
      <alignment horizontal="justify" vertical="center" wrapText="1"/>
      <protection/>
    </xf>
    <xf numFmtId="0" fontId="0" fillId="0" borderId="15" xfId="0" applyBorder="1" applyAlignment="1" applyProtection="1">
      <alignment vertical="center" wrapText="1"/>
      <protection/>
    </xf>
    <xf numFmtId="0" fontId="0" fillId="0" borderId="16" xfId="0" applyBorder="1" applyAlignment="1" applyProtection="1">
      <alignment vertical="center" wrapText="1"/>
      <protection/>
    </xf>
    <xf numFmtId="0" fontId="14" fillId="33" borderId="14" xfId="0" applyFont="1" applyFill="1" applyBorder="1" applyAlignment="1" applyProtection="1">
      <alignment horizontal="justify" vertical="center" wrapText="1"/>
      <protection/>
    </xf>
    <xf numFmtId="0" fontId="0" fillId="0" borderId="21" xfId="0" applyBorder="1" applyAlignment="1" applyProtection="1">
      <alignment horizontal="justify" vertical="center" wrapText="1"/>
      <protection/>
    </xf>
    <xf numFmtId="0" fontId="20" fillId="33" borderId="20" xfId="0" applyFont="1" applyFill="1" applyBorder="1" applyAlignment="1" applyProtection="1">
      <alignment horizontal="justify" vertical="center" textRotation="90" wrapText="1"/>
      <protection/>
    </xf>
    <xf numFmtId="0" fontId="30" fillId="0" borderId="22" xfId="0" applyFont="1" applyBorder="1" applyAlignment="1" applyProtection="1">
      <alignment horizontal="justify" vertical="center" textRotation="90" wrapText="1"/>
      <protection/>
    </xf>
    <xf numFmtId="0" fontId="30" fillId="0" borderId="12" xfId="0" applyFont="1" applyBorder="1" applyAlignment="1" applyProtection="1">
      <alignment horizontal="justify" vertical="center" textRotation="90" wrapText="1"/>
      <protection/>
    </xf>
    <xf numFmtId="0" fontId="20" fillId="37" borderId="14" xfId="0" applyFont="1" applyFill="1" applyBorder="1" applyAlignment="1" applyProtection="1">
      <alignment horizontal="justify" vertical="center" wrapText="1"/>
      <protection/>
    </xf>
    <xf numFmtId="0" fontId="0" fillId="0" borderId="21" xfId="0" applyBorder="1" applyAlignment="1" applyProtection="1">
      <alignment horizontal="justify" wrapText="1"/>
      <protection/>
    </xf>
    <xf numFmtId="0" fontId="0" fillId="0" borderId="18" xfId="0" applyBorder="1" applyAlignment="1" applyProtection="1">
      <alignment horizontal="justify" wrapText="1"/>
      <protection/>
    </xf>
    <xf numFmtId="0" fontId="20" fillId="37" borderId="19" xfId="0" applyFont="1" applyFill="1" applyBorder="1" applyAlignment="1" applyProtection="1">
      <alignment horizontal="justify" vertical="center" wrapText="1"/>
      <protection/>
    </xf>
    <xf numFmtId="0" fontId="13" fillId="37" borderId="15" xfId="0" applyFont="1" applyFill="1" applyBorder="1" applyAlignment="1" applyProtection="1">
      <alignment horizontal="justify" wrapText="1"/>
      <protection/>
    </xf>
    <xf numFmtId="0" fontId="13" fillId="37" borderId="16" xfId="0" applyFont="1" applyFill="1" applyBorder="1" applyAlignment="1" applyProtection="1">
      <alignment horizontal="justify" wrapText="1"/>
      <protection/>
    </xf>
    <xf numFmtId="0" fontId="25" fillId="37" borderId="10" xfId="0" applyFont="1" applyFill="1" applyBorder="1" applyAlignment="1" applyProtection="1">
      <alignment horizontal="justify" wrapText="1"/>
      <protection/>
    </xf>
    <xf numFmtId="0" fontId="13" fillId="37" borderId="11" xfId="0" applyFont="1" applyFill="1" applyBorder="1" applyAlignment="1" applyProtection="1">
      <alignment horizontal="justify" wrapText="1"/>
      <protection/>
    </xf>
    <xf numFmtId="0" fontId="13" fillId="37" borderId="17" xfId="0" applyFont="1" applyFill="1" applyBorder="1" applyAlignment="1" applyProtection="1">
      <alignment horizontal="justify" wrapText="1"/>
      <protection/>
    </xf>
    <xf numFmtId="0" fontId="36" fillId="33" borderId="19" xfId="0" applyFont="1" applyFill="1" applyBorder="1" applyAlignment="1" applyProtection="1">
      <alignment horizontal="left" vertical="center" wrapText="1"/>
      <protection/>
    </xf>
    <xf numFmtId="0" fontId="0" fillId="33" borderId="15" xfId="0" applyFill="1" applyBorder="1" applyAlignment="1">
      <alignment horizontal="left" vertical="center" wrapText="1"/>
    </xf>
    <xf numFmtId="0" fontId="0" fillId="33" borderId="16" xfId="0" applyFill="1" applyBorder="1" applyAlignment="1">
      <alignment horizontal="left" vertical="center" wrapText="1"/>
    </xf>
    <xf numFmtId="0" fontId="0" fillId="33" borderId="10" xfId="0" applyFill="1" applyBorder="1" applyAlignment="1">
      <alignment horizontal="left" vertical="center" wrapText="1"/>
    </xf>
    <xf numFmtId="0" fontId="0" fillId="33" borderId="11" xfId="0" applyFill="1" applyBorder="1" applyAlignment="1">
      <alignment horizontal="left" vertical="center" wrapText="1"/>
    </xf>
    <xf numFmtId="0" fontId="0" fillId="33" borderId="17" xfId="0" applyFill="1" applyBorder="1" applyAlignment="1">
      <alignment horizontal="left" vertical="center" wrapText="1"/>
    </xf>
    <xf numFmtId="0" fontId="36" fillId="0" borderId="0" xfId="0" applyFont="1" applyFill="1" applyBorder="1" applyAlignment="1" applyProtection="1" quotePrefix="1">
      <alignment horizontal="right" vertical="center" wrapText="1"/>
      <protection/>
    </xf>
    <xf numFmtId="0" fontId="36" fillId="0" borderId="0" xfId="0" applyFont="1" applyFill="1" applyBorder="1" applyAlignment="1" applyProtection="1">
      <alignment horizontal="right" vertical="center" wrapText="1"/>
      <protection/>
    </xf>
    <xf numFmtId="0" fontId="20" fillId="37" borderId="14" xfId="0" applyFont="1" applyFill="1" applyBorder="1" applyAlignment="1" applyProtection="1">
      <alignment horizontal="left" vertical="center" wrapText="1"/>
      <protection/>
    </xf>
    <xf numFmtId="0" fontId="20" fillId="37" borderId="21" xfId="0" applyFont="1" applyFill="1" applyBorder="1" applyAlignment="1" applyProtection="1">
      <alignment horizontal="left" vertical="center" wrapText="1"/>
      <protection/>
    </xf>
    <xf numFmtId="0" fontId="20" fillId="37" borderId="18" xfId="0" applyFont="1" applyFill="1" applyBorder="1" applyAlignment="1" applyProtection="1">
      <alignment horizontal="left" vertical="center" wrapText="1"/>
      <protection/>
    </xf>
    <xf numFmtId="0" fontId="1" fillId="37" borderId="21" xfId="0" applyFont="1" applyFill="1" applyBorder="1" applyAlignment="1" applyProtection="1">
      <alignment horizontal="justify" vertical="center" wrapText="1"/>
      <protection/>
    </xf>
    <xf numFmtId="0" fontId="1" fillId="37" borderId="18" xfId="0" applyFont="1" applyFill="1" applyBorder="1" applyAlignment="1" applyProtection="1">
      <alignment horizontal="justify" vertical="center" wrapText="1"/>
      <protection/>
    </xf>
    <xf numFmtId="0" fontId="20" fillId="33" borderId="20" xfId="0" applyFont="1" applyFill="1" applyBorder="1" applyAlignment="1" applyProtection="1">
      <alignment horizontal="justify" vertical="center" textRotation="90" wrapText="1"/>
      <protection/>
    </xf>
    <xf numFmtId="0" fontId="13" fillId="0" borderId="22" xfId="0" applyFont="1" applyBorder="1" applyAlignment="1" applyProtection="1">
      <alignment horizontal="justify" vertical="center" textRotation="90" wrapText="1"/>
      <protection/>
    </xf>
    <xf numFmtId="0" fontId="13" fillId="0" borderId="12" xfId="0" applyFont="1" applyBorder="1" applyAlignment="1" applyProtection="1">
      <alignment horizontal="justify" vertical="center" textRotation="90" wrapText="1"/>
      <protection/>
    </xf>
    <xf numFmtId="0" fontId="13" fillId="37" borderId="23" xfId="0" applyFont="1" applyFill="1" applyBorder="1" applyAlignment="1" applyProtection="1">
      <alignment horizontal="justify" wrapText="1"/>
      <protection/>
    </xf>
    <xf numFmtId="0" fontId="13" fillId="37" borderId="0" xfId="0" applyFont="1" applyFill="1" applyBorder="1" applyAlignment="1" applyProtection="1">
      <alignment horizontal="justify" wrapText="1"/>
      <protection/>
    </xf>
    <xf numFmtId="0" fontId="13" fillId="37" borderId="32" xfId="0" applyFont="1" applyFill="1" applyBorder="1" applyAlignment="1" applyProtection="1">
      <alignment horizontal="justify" wrapText="1"/>
      <protection/>
    </xf>
    <xf numFmtId="0" fontId="13" fillId="37" borderId="10" xfId="0" applyFont="1" applyFill="1" applyBorder="1" applyAlignment="1" applyProtection="1">
      <alignment horizontal="justify" wrapText="1"/>
      <protection/>
    </xf>
    <xf numFmtId="0" fontId="13" fillId="0" borderId="21" xfId="0" applyFont="1" applyBorder="1" applyAlignment="1" applyProtection="1">
      <alignment horizontal="justify" wrapText="1"/>
      <protection/>
    </xf>
    <xf numFmtId="0" fontId="13" fillId="0" borderId="18" xfId="0" applyFont="1" applyBorder="1" applyAlignment="1" applyProtection="1">
      <alignment horizontal="justify" wrapText="1"/>
      <protection/>
    </xf>
    <xf numFmtId="0" fontId="15" fillId="33" borderId="14" xfId="0" applyFont="1" applyFill="1" applyBorder="1" applyAlignment="1" applyProtection="1">
      <alignment horizontal="justify" vertical="center" wrapText="1"/>
      <protection/>
    </xf>
    <xf numFmtId="0" fontId="15" fillId="33" borderId="21" xfId="0" applyFont="1" applyFill="1" applyBorder="1" applyAlignment="1" applyProtection="1">
      <alignment horizontal="justify" vertical="center" wrapText="1"/>
      <protection/>
    </xf>
    <xf numFmtId="0" fontId="15" fillId="33" borderId="18" xfId="0" applyFont="1" applyFill="1" applyBorder="1" applyAlignment="1" applyProtection="1">
      <alignment horizontal="justify" vertical="center" wrapText="1"/>
      <protection/>
    </xf>
    <xf numFmtId="0" fontId="38" fillId="33" borderId="19" xfId="0" applyFont="1" applyFill="1" applyBorder="1" applyAlignment="1" applyProtection="1">
      <alignment horizontal="center" vertical="center" wrapText="1"/>
      <protection/>
    </xf>
    <xf numFmtId="0" fontId="38" fillId="0" borderId="23" xfId="0" applyFont="1" applyBorder="1" applyAlignment="1">
      <alignment horizontal="center" vertical="center" wrapText="1"/>
    </xf>
    <xf numFmtId="0" fontId="1" fillId="0" borderId="23" xfId="0" applyFont="1" applyBorder="1" applyAlignment="1" applyProtection="1">
      <alignment horizontal="justify" vertical="center" wrapText="1"/>
      <protection/>
    </xf>
    <xf numFmtId="0" fontId="1" fillId="0" borderId="0" xfId="0" applyFont="1" applyAlignment="1" applyProtection="1">
      <alignment horizontal="justify" vertical="center" wrapText="1"/>
      <protection/>
    </xf>
    <xf numFmtId="0" fontId="1" fillId="0" borderId="32" xfId="0" applyFont="1" applyBorder="1" applyAlignment="1" applyProtection="1">
      <alignment horizontal="justify" vertical="center" wrapText="1"/>
      <protection/>
    </xf>
    <xf numFmtId="0" fontId="1" fillId="0" borderId="10" xfId="0" applyFont="1" applyBorder="1" applyAlignment="1" applyProtection="1">
      <alignment horizontal="justify" vertical="center" wrapText="1"/>
      <protection/>
    </xf>
    <xf numFmtId="0" fontId="1" fillId="0" borderId="11" xfId="0" applyFont="1" applyBorder="1" applyAlignment="1" applyProtection="1">
      <alignment horizontal="justify" vertical="center" wrapText="1"/>
      <protection/>
    </xf>
    <xf numFmtId="0" fontId="1" fillId="0" borderId="17" xfId="0" applyFont="1" applyBorder="1" applyAlignment="1" applyProtection="1">
      <alignment horizontal="justify" vertical="center" wrapText="1"/>
      <protection/>
    </xf>
    <xf numFmtId="0" fontId="15" fillId="36" borderId="14" xfId="0" applyFont="1" applyFill="1" applyBorder="1" applyAlignment="1" applyProtection="1">
      <alignment horizontal="justify" wrapText="1"/>
      <protection/>
    </xf>
    <xf numFmtId="0" fontId="15" fillId="36" borderId="21" xfId="0" applyFont="1" applyFill="1" applyBorder="1" applyAlignment="1" applyProtection="1">
      <alignment horizontal="justify" wrapText="1"/>
      <protection/>
    </xf>
    <xf numFmtId="0" fontId="15" fillId="36" borderId="18" xfId="0" applyFont="1" applyFill="1" applyBorder="1" applyAlignment="1" applyProtection="1">
      <alignment horizontal="justify" wrapText="1"/>
      <protection/>
    </xf>
    <xf numFmtId="0" fontId="0" fillId="0" borderId="15" xfId="0" applyBorder="1" applyAlignment="1" applyProtection="1">
      <alignment horizontal="justify" vertical="center" wrapText="1"/>
      <protection/>
    </xf>
    <xf numFmtId="0" fontId="0" fillId="0" borderId="16" xfId="0" applyBorder="1" applyAlignment="1" applyProtection="1">
      <alignment horizontal="justify" vertical="center" wrapText="1"/>
      <protection/>
    </xf>
    <xf numFmtId="0" fontId="0" fillId="0" borderId="10" xfId="0" applyBorder="1" applyAlignment="1" applyProtection="1">
      <alignment horizontal="justify" vertical="center" wrapText="1"/>
      <protection/>
    </xf>
    <xf numFmtId="0" fontId="0" fillId="0" borderId="11" xfId="0" applyBorder="1" applyAlignment="1" applyProtection="1">
      <alignment horizontal="justify" vertical="center" wrapText="1"/>
      <protection/>
    </xf>
    <xf numFmtId="0" fontId="0" fillId="0" borderId="17" xfId="0" applyBorder="1" applyAlignment="1" applyProtection="1">
      <alignment horizontal="justify" vertical="center" wrapText="1"/>
      <protection/>
    </xf>
    <xf numFmtId="0" fontId="14" fillId="33" borderId="19" xfId="0" applyFont="1" applyFill="1" applyBorder="1" applyAlignment="1" applyProtection="1">
      <alignment vertical="center" wrapText="1"/>
      <protection/>
    </xf>
    <xf numFmtId="0" fontId="0" fillId="0" borderId="10" xfId="0" applyBorder="1" applyAlignment="1" applyProtection="1">
      <alignment vertical="center" wrapText="1"/>
      <protection/>
    </xf>
    <xf numFmtId="0" fontId="14" fillId="0" borderId="21" xfId="0" applyFont="1" applyBorder="1" applyAlignment="1" applyProtection="1">
      <alignment horizontal="justify" vertical="center" wrapText="1"/>
      <protection/>
    </xf>
    <xf numFmtId="0" fontId="14" fillId="0" borderId="18" xfId="0" applyFont="1" applyBorder="1" applyAlignment="1" applyProtection="1">
      <alignment horizontal="justify" vertical="center" wrapText="1"/>
      <protection/>
    </xf>
    <xf numFmtId="0" fontId="14" fillId="33" borderId="19" xfId="0" applyFont="1" applyFill="1" applyBorder="1" applyAlignment="1" applyProtection="1">
      <alignment horizontal="justify" vertical="center" wrapText="1"/>
      <protection/>
    </xf>
    <xf numFmtId="0" fontId="24" fillId="33" borderId="16" xfId="0" applyFont="1" applyFill="1" applyBorder="1" applyAlignment="1" applyProtection="1">
      <alignment horizontal="justify" vertical="center" wrapText="1"/>
      <protection/>
    </xf>
    <xf numFmtId="0" fontId="24" fillId="33" borderId="10" xfId="0" applyFont="1" applyFill="1" applyBorder="1" applyAlignment="1" applyProtection="1">
      <alignment horizontal="justify" vertical="center" wrapText="1"/>
      <protection/>
    </xf>
    <xf numFmtId="0" fontId="24" fillId="33" borderId="17" xfId="0" applyFont="1" applyFill="1" applyBorder="1" applyAlignment="1" applyProtection="1">
      <alignment horizontal="justify" vertical="center" wrapText="1"/>
      <protection/>
    </xf>
    <xf numFmtId="0" fontId="14" fillId="33" borderId="10" xfId="0" applyFont="1" applyFill="1" applyBorder="1" applyAlignment="1" applyProtection="1">
      <alignment vertical="center" wrapText="1"/>
      <protection/>
    </xf>
    <xf numFmtId="0" fontId="24" fillId="33" borderId="11" xfId="0" applyFont="1" applyFill="1" applyBorder="1" applyAlignment="1" applyProtection="1">
      <alignment vertical="center" wrapText="1"/>
      <protection/>
    </xf>
    <xf numFmtId="0" fontId="24" fillId="34" borderId="15" xfId="0" applyFont="1" applyFill="1" applyBorder="1" applyAlignment="1" applyProtection="1">
      <alignment horizontal="justify" vertical="center" wrapText="1"/>
      <protection/>
    </xf>
    <xf numFmtId="0" fontId="24" fillId="34" borderId="16" xfId="0" applyFont="1" applyFill="1" applyBorder="1" applyAlignment="1" applyProtection="1">
      <alignment horizontal="justify" vertical="center" wrapText="1"/>
      <protection/>
    </xf>
    <xf numFmtId="0" fontId="0" fillId="0" borderId="23" xfId="0" applyBorder="1" applyAlignment="1" applyProtection="1">
      <alignment horizontal="justify" vertical="center" wrapText="1"/>
      <protection/>
    </xf>
    <xf numFmtId="0" fontId="15" fillId="0" borderId="0" xfId="0" applyFont="1" applyBorder="1" applyAlignment="1" applyProtection="1">
      <alignment horizontal="right" vertical="center" textRotation="90" wrapText="1"/>
      <protection/>
    </xf>
    <xf numFmtId="0" fontId="15" fillId="0" borderId="0" xfId="0" applyFont="1" applyBorder="1" applyAlignment="1" applyProtection="1">
      <alignment horizontal="right" vertical="center" wrapText="1"/>
      <protection/>
    </xf>
    <xf numFmtId="0" fontId="20" fillId="34" borderId="19" xfId="0" applyFont="1" applyFill="1" applyBorder="1" applyAlignment="1" applyProtection="1">
      <alignment horizontal="left" vertical="center" wrapText="1"/>
      <protection/>
    </xf>
    <xf numFmtId="0" fontId="20" fillId="37" borderId="14" xfId="0" applyFont="1" applyFill="1" applyBorder="1" applyAlignment="1" applyProtection="1">
      <alignment horizontal="justify" vertical="center" wrapText="1"/>
      <protection/>
    </xf>
    <xf numFmtId="0" fontId="13" fillId="0" borderId="21" xfId="0" applyFont="1" applyBorder="1" applyAlignment="1" applyProtection="1">
      <alignment horizontal="justify" vertical="center" wrapText="1"/>
      <protection/>
    </xf>
    <xf numFmtId="0" fontId="13" fillId="0" borderId="18" xfId="0" applyFont="1" applyBorder="1" applyAlignment="1" applyProtection="1">
      <alignment horizontal="justify" vertical="center" wrapText="1"/>
      <protection/>
    </xf>
    <xf numFmtId="49" fontId="20" fillId="37" borderId="14" xfId="0" applyNumberFormat="1" applyFont="1" applyFill="1" applyBorder="1" applyAlignment="1" applyProtection="1">
      <alignment horizontal="justify" vertical="center" wrapText="1"/>
      <protection/>
    </xf>
    <xf numFmtId="0" fontId="20" fillId="37" borderId="21" xfId="0" applyFont="1" applyFill="1" applyBorder="1" applyAlignment="1" applyProtection="1">
      <alignment horizontal="justify" vertical="center" wrapText="1"/>
      <protection/>
    </xf>
    <xf numFmtId="0" fontId="0" fillId="37" borderId="21" xfId="0" applyFill="1" applyBorder="1" applyAlignment="1" applyProtection="1">
      <alignment horizontal="justify" vertical="center" wrapText="1"/>
      <protection/>
    </xf>
    <xf numFmtId="0" fontId="0" fillId="37" borderId="18" xfId="0" applyFill="1" applyBorder="1" applyAlignment="1" applyProtection="1">
      <alignment horizontal="justify" vertical="center" wrapText="1"/>
      <protection/>
    </xf>
    <xf numFmtId="0" fontId="14" fillId="34" borderId="14" xfId="0" applyFont="1" applyFill="1" applyBorder="1" applyAlignment="1" applyProtection="1">
      <alignment horizontal="center" vertical="center" wrapText="1"/>
      <protection/>
    </xf>
    <xf numFmtId="0" fontId="14" fillId="34" borderId="18" xfId="0" applyFont="1" applyFill="1" applyBorder="1" applyAlignment="1" applyProtection="1">
      <alignment horizontal="center" vertical="center" wrapText="1"/>
      <protection/>
    </xf>
    <xf numFmtId="0" fontId="1" fillId="34" borderId="14" xfId="0" applyFont="1" applyFill="1" applyBorder="1" applyAlignment="1" applyProtection="1">
      <alignment horizontal="center" vertical="center" wrapText="1"/>
      <protection/>
    </xf>
    <xf numFmtId="0" fontId="1" fillId="34" borderId="18" xfId="0" applyFont="1" applyFill="1" applyBorder="1" applyAlignment="1" applyProtection="1">
      <alignment horizontal="center" vertical="center" wrapText="1"/>
      <protection/>
    </xf>
    <xf numFmtId="0" fontId="14" fillId="33" borderId="14" xfId="0" applyFont="1" applyFill="1" applyBorder="1" applyAlignment="1" applyProtection="1">
      <alignment vertical="center" wrapText="1"/>
      <protection/>
    </xf>
    <xf numFmtId="0" fontId="14" fillId="34" borderId="19" xfId="0" applyFont="1" applyFill="1" applyBorder="1" applyAlignment="1" applyProtection="1">
      <alignment horizontal="center" vertical="center" wrapText="1"/>
      <protection/>
    </xf>
    <xf numFmtId="0" fontId="24" fillId="34" borderId="15" xfId="0" applyFont="1" applyFill="1" applyBorder="1" applyAlignment="1" applyProtection="1">
      <alignment vertical="center" wrapText="1"/>
      <protection/>
    </xf>
    <xf numFmtId="0" fontId="24" fillId="34" borderId="16" xfId="0" applyFont="1" applyFill="1" applyBorder="1" applyAlignment="1" applyProtection="1">
      <alignment vertical="center" wrapText="1"/>
      <protection/>
    </xf>
    <xf numFmtId="0" fontId="14" fillId="36" borderId="14" xfId="0" applyNumberFormat="1" applyFont="1" applyFill="1" applyBorder="1" applyAlignment="1" applyProtection="1">
      <alignment horizontal="center" vertical="center" wrapText="1"/>
      <protection locked="0"/>
    </xf>
    <xf numFmtId="0" fontId="14" fillId="36" borderId="18" xfId="0" applyNumberFormat="1" applyFont="1" applyFill="1" applyBorder="1" applyAlignment="1" applyProtection="1">
      <alignment horizontal="center" vertical="center" wrapText="1"/>
      <protection locked="0"/>
    </xf>
    <xf numFmtId="0" fontId="23" fillId="38" borderId="19" xfId="0" applyFont="1" applyFill="1" applyBorder="1" applyAlignment="1" applyProtection="1">
      <alignment horizontal="center" vertical="center" wrapText="1"/>
      <protection/>
    </xf>
    <xf numFmtId="0" fontId="23" fillId="38" borderId="0" xfId="0" applyFont="1" applyFill="1" applyBorder="1" applyAlignment="1" applyProtection="1">
      <alignment horizontal="center" vertical="center" wrapText="1"/>
      <protection/>
    </xf>
    <xf numFmtId="0" fontId="23" fillId="38" borderId="32" xfId="0" applyFont="1" applyFill="1" applyBorder="1" applyAlignment="1" applyProtection="1">
      <alignment horizontal="center" vertical="center" wrapText="1"/>
      <protection/>
    </xf>
    <xf numFmtId="0" fontId="23" fillId="38" borderId="23" xfId="0" applyFont="1" applyFill="1" applyBorder="1" applyAlignment="1" applyProtection="1">
      <alignment horizontal="center" vertical="center" wrapText="1"/>
      <protection/>
    </xf>
    <xf numFmtId="0" fontId="23" fillId="38" borderId="10" xfId="0" applyFont="1" applyFill="1" applyBorder="1" applyAlignment="1" applyProtection="1">
      <alignment horizontal="center" vertical="center" wrapText="1"/>
      <protection/>
    </xf>
    <xf numFmtId="0" fontId="23" fillId="38" borderId="11" xfId="0" applyFont="1" applyFill="1" applyBorder="1" applyAlignment="1" applyProtection="1">
      <alignment horizontal="center" vertical="center" wrapText="1"/>
      <protection/>
    </xf>
    <xf numFmtId="0" fontId="23" fillId="38" borderId="17" xfId="0" applyFont="1" applyFill="1" applyBorder="1" applyAlignment="1" applyProtection="1">
      <alignment horizontal="center" vertical="center" wrapText="1"/>
      <protection/>
    </xf>
    <xf numFmtId="0" fontId="24" fillId="36" borderId="18" xfId="0" applyNumberFormat="1" applyFont="1" applyFill="1" applyBorder="1" applyAlignment="1" applyProtection="1">
      <alignment horizontal="center" vertical="center" wrapText="1"/>
      <protection locked="0"/>
    </xf>
    <xf numFmtId="0" fontId="20" fillId="34" borderId="14" xfId="0" applyFont="1" applyFill="1" applyBorder="1" applyAlignment="1" applyProtection="1">
      <alignment horizontal="justify" vertical="center" wrapText="1"/>
      <protection/>
    </xf>
    <xf numFmtId="0" fontId="25" fillId="0" borderId="21" xfId="0" applyFont="1" applyBorder="1" applyAlignment="1" applyProtection="1">
      <alignment horizontal="justify" wrapText="1"/>
      <protection/>
    </xf>
    <xf numFmtId="0" fontId="25" fillId="0" borderId="18" xfId="0" applyFont="1" applyBorder="1" applyAlignment="1" applyProtection="1">
      <alignment horizontal="justify" wrapText="1"/>
      <protection/>
    </xf>
    <xf numFmtId="0" fontId="20" fillId="0" borderId="0" xfId="0" applyFont="1" applyFill="1" applyBorder="1" applyAlignment="1" applyProtection="1">
      <alignment horizontal="justify" vertical="center" wrapText="1"/>
      <protection/>
    </xf>
    <xf numFmtId="0" fontId="0" fillId="0" borderId="0" xfId="0" applyFill="1" applyBorder="1" applyAlignment="1" applyProtection="1">
      <alignment horizontal="justify" wrapText="1"/>
      <protection/>
    </xf>
    <xf numFmtId="0" fontId="23" fillId="38" borderId="19" xfId="0" applyFont="1" applyFill="1" applyBorder="1" applyAlignment="1" applyProtection="1">
      <alignment horizontal="justify" vertical="center" wrapText="1"/>
      <protection/>
    </xf>
    <xf numFmtId="0" fontId="24" fillId="0" borderId="15" xfId="0" applyFont="1" applyBorder="1" applyAlignment="1" applyProtection="1">
      <alignment horizontal="justify" vertical="center" wrapText="1"/>
      <protection/>
    </xf>
    <xf numFmtId="0" fontId="24" fillId="0" borderId="16" xfId="0" applyFont="1" applyBorder="1" applyAlignment="1" applyProtection="1">
      <alignment horizontal="justify" vertical="center" wrapText="1"/>
      <protection/>
    </xf>
    <xf numFmtId="0" fontId="24" fillId="0" borderId="23" xfId="0" applyFont="1" applyBorder="1" applyAlignment="1" applyProtection="1">
      <alignment horizontal="justify" vertical="center" wrapText="1"/>
      <protection/>
    </xf>
    <xf numFmtId="0" fontId="24" fillId="0" borderId="0" xfId="0" applyFont="1" applyAlignment="1" applyProtection="1">
      <alignment horizontal="justify" vertical="center" wrapText="1"/>
      <protection/>
    </xf>
    <xf numFmtId="0" fontId="24" fillId="0" borderId="32" xfId="0" applyFont="1" applyBorder="1" applyAlignment="1" applyProtection="1">
      <alignment horizontal="justify" vertical="center" wrapText="1"/>
      <protection/>
    </xf>
    <xf numFmtId="0" fontId="24" fillId="0" borderId="10" xfId="0" applyFont="1" applyBorder="1" applyAlignment="1" applyProtection="1">
      <alignment horizontal="justify" vertical="center" wrapText="1"/>
      <protection/>
    </xf>
    <xf numFmtId="0" fontId="24" fillId="0" borderId="11" xfId="0" applyFont="1" applyBorder="1" applyAlignment="1" applyProtection="1">
      <alignment horizontal="justify" vertical="center" wrapText="1"/>
      <protection/>
    </xf>
    <xf numFmtId="0" fontId="24" fillId="0" borderId="17" xfId="0" applyFont="1" applyBorder="1" applyAlignment="1" applyProtection="1">
      <alignment horizontal="justify" vertical="center" wrapText="1"/>
      <protection/>
    </xf>
    <xf numFmtId="0" fontId="13" fillId="37" borderId="21" xfId="0" applyFont="1" applyFill="1" applyBorder="1" applyAlignment="1" applyProtection="1">
      <alignment horizontal="justify" vertical="center" wrapText="1"/>
      <protection/>
    </xf>
    <xf numFmtId="0" fontId="13" fillId="37" borderId="18" xfId="0" applyFont="1" applyFill="1" applyBorder="1" applyAlignment="1" applyProtection="1">
      <alignment horizontal="justify" vertical="center" wrapText="1"/>
      <protection/>
    </xf>
    <xf numFmtId="0" fontId="14" fillId="39" borderId="19" xfId="0" applyFont="1" applyFill="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24" fillId="0" borderId="10" xfId="0" applyFont="1" applyBorder="1" applyAlignment="1" applyProtection="1">
      <alignment horizontal="center" vertical="center" wrapText="1"/>
      <protection/>
    </xf>
    <xf numFmtId="0" fontId="24" fillId="0" borderId="11"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0" fillId="33" borderId="21" xfId="0" applyFill="1" applyBorder="1" applyAlignment="1" applyProtection="1">
      <alignment vertical="center" wrapText="1"/>
      <protection/>
    </xf>
    <xf numFmtId="0" fontId="0" fillId="33" borderId="18" xfId="0" applyFill="1" applyBorder="1" applyAlignment="1" applyProtection="1">
      <alignment vertical="center" wrapText="1"/>
      <protection/>
    </xf>
    <xf numFmtId="0" fontId="24" fillId="0" borderId="21" xfId="0" applyFont="1" applyBorder="1" applyAlignment="1" applyProtection="1">
      <alignment vertical="center" wrapText="1"/>
      <protection/>
    </xf>
    <xf numFmtId="0" fontId="24" fillId="0" borderId="18" xfId="0" applyFont="1" applyBorder="1" applyAlignment="1" applyProtection="1">
      <alignment vertical="center" wrapText="1"/>
      <protection/>
    </xf>
    <xf numFmtId="0" fontId="24" fillId="0" borderId="21" xfId="0" applyFont="1" applyBorder="1" applyAlignment="1" applyProtection="1">
      <alignment/>
      <protection/>
    </xf>
    <xf numFmtId="0" fontId="24" fillId="0" borderId="18" xfId="0" applyFont="1" applyBorder="1" applyAlignment="1" applyProtection="1">
      <alignment/>
      <protection/>
    </xf>
    <xf numFmtId="0" fontId="14" fillId="37" borderId="15" xfId="0" applyFont="1" applyFill="1" applyBorder="1" applyAlignment="1" applyProtection="1">
      <alignment horizontal="justify" vertical="center" wrapText="1"/>
      <protection/>
    </xf>
    <xf numFmtId="0" fontId="14" fillId="39" borderId="19" xfId="0" applyFont="1" applyFill="1" applyBorder="1" applyAlignment="1" applyProtection="1">
      <alignment horizontal="justify" vertical="center" wrapText="1"/>
      <protection/>
    </xf>
    <xf numFmtId="0" fontId="24" fillId="0" borderId="15" xfId="0" applyFont="1" applyBorder="1" applyAlignment="1" applyProtection="1">
      <alignment horizontal="justify" vertical="center" wrapText="1"/>
      <protection/>
    </xf>
    <xf numFmtId="0" fontId="24" fillId="0" borderId="16" xfId="0" applyFont="1" applyBorder="1" applyAlignment="1" applyProtection="1">
      <alignment horizontal="justify" vertical="center" wrapText="1"/>
      <protection/>
    </xf>
    <xf numFmtId="0" fontId="24" fillId="0" borderId="10" xfId="0" applyFont="1" applyBorder="1" applyAlignment="1" applyProtection="1">
      <alignment horizontal="justify" vertical="center" wrapText="1"/>
      <protection/>
    </xf>
    <xf numFmtId="0" fontId="24" fillId="0" borderId="11" xfId="0" applyFont="1" applyBorder="1" applyAlignment="1" applyProtection="1">
      <alignment horizontal="justify" vertical="center" wrapText="1"/>
      <protection/>
    </xf>
    <xf numFmtId="0" fontId="24" fillId="0" borderId="17" xfId="0" applyFont="1" applyBorder="1" applyAlignment="1" applyProtection="1">
      <alignment horizontal="justify" vertical="center" wrapText="1"/>
      <protection/>
    </xf>
    <xf numFmtId="0" fontId="14" fillId="33" borderId="19" xfId="0" applyFont="1" applyFill="1" applyBorder="1" applyAlignment="1" applyProtection="1">
      <alignment horizontal="left" vertical="center" wrapText="1"/>
      <protection/>
    </xf>
    <xf numFmtId="0" fontId="0" fillId="0" borderId="23" xfId="0" applyBorder="1" applyAlignment="1">
      <alignment horizontal="left" vertical="center" wrapText="1"/>
    </xf>
    <xf numFmtId="0" fontId="0" fillId="0" borderId="0" xfId="0" applyBorder="1" applyAlignment="1">
      <alignment horizontal="left" vertical="center" wrapText="1"/>
    </xf>
    <xf numFmtId="0" fontId="0" fillId="0" borderId="32"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21" xfId="0" applyBorder="1" applyAlignment="1">
      <alignment horizontal="justify" vertical="center" wrapText="1"/>
    </xf>
    <xf numFmtId="0" fontId="0" fillId="0" borderId="18" xfId="0" applyBorder="1" applyAlignment="1">
      <alignment horizontal="justify" vertical="center" wrapText="1"/>
    </xf>
    <xf numFmtId="1" fontId="14" fillId="35" borderId="20" xfId="0" applyNumberFormat="1" applyFont="1" applyFill="1" applyBorder="1" applyAlignment="1" applyProtection="1">
      <alignment horizontal="center" vertical="center" wrapText="1"/>
      <protection/>
    </xf>
    <xf numFmtId="1" fontId="14" fillId="35" borderId="12" xfId="0" applyNumberFormat="1" applyFont="1" applyFill="1" applyBorder="1" applyAlignment="1" applyProtection="1">
      <alignment horizontal="center" vertical="center" wrapText="1"/>
      <protection/>
    </xf>
    <xf numFmtId="1" fontId="14" fillId="35" borderId="22" xfId="0" applyNumberFormat="1" applyFont="1" applyFill="1" applyBorder="1" applyAlignment="1" applyProtection="1">
      <alignment horizontal="center" vertical="center" wrapText="1"/>
      <protection/>
    </xf>
    <xf numFmtId="0" fontId="0" fillId="0" borderId="12" xfId="0" applyBorder="1" applyAlignment="1">
      <alignment horizontal="center" vertical="center" wrapText="1"/>
    </xf>
    <xf numFmtId="176" fontId="14" fillId="35" borderId="20" xfId="0" applyNumberFormat="1" applyFont="1" applyFill="1" applyBorder="1" applyAlignment="1" applyProtection="1">
      <alignment horizontal="center" vertical="center" wrapText="1"/>
      <protection/>
    </xf>
    <xf numFmtId="0" fontId="20" fillId="37" borderId="19" xfId="0" applyFont="1" applyFill="1" applyBorder="1" applyAlignment="1" applyProtection="1">
      <alignment horizontal="left" vertical="center" wrapText="1"/>
      <protection/>
    </xf>
    <xf numFmtId="0" fontId="14" fillId="37" borderId="0" xfId="0" applyFont="1" applyFill="1" applyBorder="1" applyAlignment="1" applyProtection="1">
      <alignment horizontal="left" vertical="center" wrapText="1"/>
      <protection/>
    </xf>
    <xf numFmtId="0" fontId="0" fillId="0" borderId="0" xfId="0" applyAlignment="1">
      <alignment horizontal="left" vertical="center" wrapText="1"/>
    </xf>
    <xf numFmtId="0" fontId="20" fillId="37" borderId="19" xfId="0" applyFont="1" applyFill="1" applyBorder="1" applyAlignment="1" applyProtection="1">
      <alignment horizontal="left" vertical="center" wrapText="1"/>
      <protection/>
    </xf>
    <xf numFmtId="0" fontId="20" fillId="37" borderId="15" xfId="0" applyFont="1" applyFill="1" applyBorder="1" applyAlignment="1" applyProtection="1">
      <alignment horizontal="left" vertical="center" wrapText="1"/>
      <protection/>
    </xf>
    <xf numFmtId="0" fontId="20" fillId="37" borderId="16" xfId="0" applyFont="1" applyFill="1" applyBorder="1" applyAlignment="1" applyProtection="1">
      <alignment horizontal="left" vertical="center" wrapText="1"/>
      <protection/>
    </xf>
    <xf numFmtId="0" fontId="13" fillId="37" borderId="15" xfId="0" applyFont="1" applyFill="1" applyBorder="1" applyAlignment="1" applyProtection="1">
      <alignment horizontal="left" vertical="center" wrapText="1"/>
      <protection/>
    </xf>
    <xf numFmtId="0" fontId="13" fillId="37" borderId="16" xfId="0" applyFont="1" applyFill="1" applyBorder="1" applyAlignment="1" applyProtection="1">
      <alignment horizontal="left" vertical="center" wrapText="1"/>
      <protection/>
    </xf>
    <xf numFmtId="0" fontId="0" fillId="37" borderId="23" xfId="0" applyFill="1" applyBorder="1" applyAlignment="1">
      <alignment horizontal="left" vertical="center" wrapText="1"/>
    </xf>
    <xf numFmtId="0" fontId="0" fillId="37" borderId="0" xfId="0" applyFill="1" applyBorder="1" applyAlignment="1">
      <alignment horizontal="left" vertical="center" wrapText="1"/>
    </xf>
    <xf numFmtId="0" fontId="0" fillId="37" borderId="32" xfId="0" applyFill="1" applyBorder="1" applyAlignment="1">
      <alignment horizontal="left" vertical="center" wrapText="1"/>
    </xf>
    <xf numFmtId="0" fontId="0" fillId="37" borderId="10" xfId="0" applyFill="1" applyBorder="1" applyAlignment="1">
      <alignment horizontal="left" vertical="center" wrapText="1"/>
    </xf>
    <xf numFmtId="0" fontId="0" fillId="37" borderId="11" xfId="0" applyFill="1" applyBorder="1" applyAlignment="1">
      <alignment horizontal="left" vertical="center" wrapText="1"/>
    </xf>
    <xf numFmtId="0" fontId="0" fillId="37" borderId="17" xfId="0" applyFill="1" applyBorder="1" applyAlignment="1">
      <alignment horizontal="left" vertical="center" wrapText="1"/>
    </xf>
    <xf numFmtId="0" fontId="0" fillId="0" borderId="10" xfId="0" applyBorder="1" applyAlignment="1" applyProtection="1">
      <alignment horizontal="left" vertical="center" wrapText="1"/>
      <protection/>
    </xf>
    <xf numFmtId="0" fontId="0" fillId="0" borderId="11" xfId="0" applyBorder="1" applyAlignment="1" applyProtection="1">
      <alignment horizontal="left" vertical="center" wrapText="1"/>
      <protection/>
    </xf>
    <xf numFmtId="0" fontId="24" fillId="37" borderId="15" xfId="0" applyFont="1" applyFill="1" applyBorder="1" applyAlignment="1" applyProtection="1">
      <alignment horizontal="left" vertical="center" wrapText="1"/>
      <protection/>
    </xf>
    <xf numFmtId="0" fontId="24" fillId="37" borderId="16" xfId="0"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justify" vertical="center"/>
      <protection/>
    </xf>
    <xf numFmtId="0" fontId="0" fillId="0" borderId="18" xfId="0" applyNumberFormat="1" applyBorder="1" applyAlignment="1" applyProtection="1">
      <alignment horizontal="justify" vertical="center"/>
      <protection/>
    </xf>
    <xf numFmtId="0" fontId="1" fillId="33" borderId="19" xfId="0" applyFont="1" applyFill="1" applyBorder="1" applyAlignment="1" applyProtection="1">
      <alignment horizontal="left" vertical="center" wrapText="1"/>
      <protection/>
    </xf>
    <xf numFmtId="0" fontId="0" fillId="0" borderId="17" xfId="0" applyBorder="1" applyAlignment="1" applyProtection="1">
      <alignment horizontal="left" vertical="center" wrapText="1"/>
      <protection/>
    </xf>
    <xf numFmtId="0" fontId="1" fillId="33" borderId="19" xfId="0" applyFont="1" applyFill="1" applyBorder="1" applyAlignment="1" applyProtection="1">
      <alignment horizontal="justify" vertical="center" wrapText="1"/>
      <protection/>
    </xf>
    <xf numFmtId="1" fontId="5" fillId="0" borderId="20" xfId="0" applyNumberFormat="1"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23" xfId="0" applyBorder="1" applyAlignment="1" applyProtection="1">
      <alignment horizontal="left" vertical="center" wrapText="1"/>
      <protection/>
    </xf>
    <xf numFmtId="0" fontId="0" fillId="0" borderId="32" xfId="0" applyBorder="1" applyAlignment="1" applyProtection="1">
      <alignment horizontal="left" vertical="center" wrapText="1"/>
      <protection/>
    </xf>
    <xf numFmtId="0" fontId="12" fillId="33" borderId="19" xfId="0" applyFont="1" applyFill="1" applyBorder="1" applyAlignment="1" applyProtection="1">
      <alignment horizontal="left" vertical="center" wrapText="1"/>
      <protection/>
    </xf>
    <xf numFmtId="0" fontId="8" fillId="33" borderId="14" xfId="0"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1" fillId="33" borderId="20" xfId="0" applyFont="1" applyFill="1" applyBorder="1" applyAlignment="1" applyProtection="1">
      <alignment horizontal="left" vertical="center" wrapText="1"/>
      <protection/>
    </xf>
    <xf numFmtId="0" fontId="0" fillId="0" borderId="22" xfId="0" applyBorder="1" applyAlignment="1" applyProtection="1">
      <alignment horizontal="left" vertical="center" wrapText="1"/>
      <protection/>
    </xf>
    <xf numFmtId="0" fontId="0" fillId="0" borderId="12" xfId="0" applyBorder="1" applyAlignment="1" applyProtection="1">
      <alignment horizontal="left" vertical="center" wrapText="1"/>
      <protection/>
    </xf>
    <xf numFmtId="0" fontId="4" fillId="33" borderId="19" xfId="0" applyFont="1" applyFill="1" applyBorder="1" applyAlignment="1" applyProtection="1">
      <alignment horizontal="left" vertical="center" wrapText="1"/>
      <protection/>
    </xf>
    <xf numFmtId="0" fontId="4" fillId="33" borderId="15" xfId="0" applyFont="1" applyFill="1" applyBorder="1" applyAlignment="1" applyProtection="1">
      <alignment horizontal="left" vertical="center" wrapText="1"/>
      <protection/>
    </xf>
    <xf numFmtId="0" fontId="4" fillId="33" borderId="16" xfId="0" applyFont="1" applyFill="1" applyBorder="1" applyAlignment="1" applyProtection="1">
      <alignment horizontal="left" vertical="center" wrapText="1"/>
      <protection/>
    </xf>
    <xf numFmtId="0" fontId="4" fillId="33" borderId="10" xfId="0" applyFont="1" applyFill="1" applyBorder="1" applyAlignment="1" applyProtection="1">
      <alignment horizontal="left" vertical="center" wrapText="1"/>
      <protection/>
    </xf>
    <xf numFmtId="0" fontId="4" fillId="33" borderId="11" xfId="0" applyFont="1" applyFill="1" applyBorder="1" applyAlignment="1" applyProtection="1">
      <alignment horizontal="left" vertical="center" wrapText="1"/>
      <protection/>
    </xf>
    <xf numFmtId="0" fontId="4" fillId="33" borderId="17" xfId="0" applyFont="1" applyFill="1" applyBorder="1" applyAlignment="1" applyProtection="1">
      <alignment horizontal="left" vertical="center" wrapText="1"/>
      <protection/>
    </xf>
    <xf numFmtId="0" fontId="1" fillId="33" borderId="20" xfId="0" applyFont="1" applyFill="1" applyBorder="1" applyAlignment="1" applyProtection="1">
      <alignment horizontal="center" vertical="center" textRotation="90" wrapText="1"/>
      <protection/>
    </xf>
    <xf numFmtId="0" fontId="1" fillId="33" borderId="22" xfId="0" applyFont="1" applyFill="1" applyBorder="1" applyAlignment="1" applyProtection="1">
      <alignment horizontal="center" vertical="center" wrapText="1"/>
      <protection/>
    </xf>
    <xf numFmtId="0" fontId="1" fillId="33" borderId="12" xfId="0" applyFont="1" applyFill="1" applyBorder="1" applyAlignment="1" applyProtection="1">
      <alignment horizontal="center" vertical="center" wrapText="1"/>
      <protection/>
    </xf>
    <xf numFmtId="0" fontId="1" fillId="33" borderId="14" xfId="0" applyFont="1" applyFill="1" applyBorder="1" applyAlignment="1" applyProtection="1">
      <alignment horizontal="left" vertical="center" wrapText="1"/>
      <protection/>
    </xf>
    <xf numFmtId="0" fontId="1" fillId="33" borderId="21" xfId="0" applyFont="1" applyFill="1" applyBorder="1" applyAlignment="1" applyProtection="1">
      <alignment horizontal="left" vertical="center" wrapText="1"/>
      <protection/>
    </xf>
    <xf numFmtId="0" fontId="0" fillId="0" borderId="21" xfId="0" applyFont="1" applyBorder="1" applyAlignment="1" applyProtection="1">
      <alignment horizontal="left" vertical="center" wrapText="1"/>
      <protection/>
    </xf>
    <xf numFmtId="0" fontId="0" fillId="0" borderId="18" xfId="0" applyBorder="1" applyAlignment="1" applyProtection="1">
      <alignment horizontal="left" vertical="center" wrapText="1"/>
      <protection/>
    </xf>
    <xf numFmtId="0" fontId="1" fillId="33" borderId="10" xfId="0" applyFont="1" applyFill="1" applyBorder="1" applyAlignment="1" applyProtection="1">
      <alignment horizontal="left" vertical="center" wrapText="1"/>
      <protection/>
    </xf>
    <xf numFmtId="0" fontId="1" fillId="33" borderId="18" xfId="0" applyFont="1" applyFill="1" applyBorder="1" applyAlignment="1" applyProtection="1">
      <alignment horizontal="left" vertical="center" wrapText="1"/>
      <protection/>
    </xf>
    <xf numFmtId="0" fontId="8" fillId="33" borderId="20" xfId="0" applyFont="1" applyFill="1" applyBorder="1" applyAlignment="1" applyProtection="1">
      <alignment horizontal="left" vertical="center" wrapText="1"/>
      <protection/>
    </xf>
    <xf numFmtId="0" fontId="0" fillId="33" borderId="22" xfId="0" applyFill="1" applyBorder="1" applyAlignment="1" applyProtection="1">
      <alignment horizontal="left" vertical="center" wrapText="1"/>
      <protection/>
    </xf>
    <xf numFmtId="0" fontId="4" fillId="33" borderId="19"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0" fillId="33" borderId="23" xfId="0" applyFill="1" applyBorder="1" applyAlignment="1">
      <alignment horizontal="center" vertical="center" wrapText="1"/>
    </xf>
    <xf numFmtId="0" fontId="0" fillId="33" borderId="0" xfId="0" applyFill="1" applyBorder="1" applyAlignment="1">
      <alignment horizontal="center" vertical="center" wrapText="1"/>
    </xf>
    <xf numFmtId="0" fontId="0" fillId="33" borderId="32"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7" xfId="0" applyFill="1" applyBorder="1" applyAlignment="1">
      <alignment horizontal="center" vertical="center" wrapText="1"/>
    </xf>
    <xf numFmtId="0" fontId="4" fillId="33" borderId="20" xfId="0" applyFont="1" applyFill="1" applyBorder="1" applyAlignment="1">
      <alignment horizontal="center" vertical="center" textRotation="90" wrapText="1"/>
    </xf>
    <xf numFmtId="0" fontId="4" fillId="33" borderId="22" xfId="0" applyFont="1" applyFill="1" applyBorder="1" applyAlignment="1">
      <alignment horizontal="center" vertical="center" textRotation="90" wrapText="1"/>
    </xf>
    <xf numFmtId="0" fontId="4" fillId="33" borderId="12" xfId="0" applyFont="1" applyFill="1" applyBorder="1" applyAlignment="1">
      <alignment horizontal="center" vertical="center" textRotation="90" wrapText="1"/>
    </xf>
    <xf numFmtId="0" fontId="15" fillId="33" borderId="19" xfId="0" applyFont="1" applyFill="1" applyBorder="1" applyAlignment="1">
      <alignment horizontal="center" vertical="center" wrapText="1"/>
    </xf>
    <xf numFmtId="0" fontId="15" fillId="33" borderId="15" xfId="0" applyFont="1" applyFill="1" applyBorder="1" applyAlignment="1">
      <alignment horizontal="center" vertical="center" wrapText="1"/>
    </xf>
    <xf numFmtId="0" fontId="15" fillId="33" borderId="16"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5" fillId="33" borderId="11" xfId="0" applyFont="1" applyFill="1" applyBorder="1" applyAlignment="1">
      <alignment horizontal="center" vertical="center" wrapText="1"/>
    </xf>
    <xf numFmtId="0" fontId="15" fillId="33" borderId="17"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14" fillId="33" borderId="21" xfId="0" applyFont="1" applyFill="1" applyBorder="1" applyAlignment="1">
      <alignment horizontal="center" vertical="center" wrapText="1"/>
    </xf>
    <xf numFmtId="0" fontId="14" fillId="33" borderId="18" xfId="0" applyFont="1" applyFill="1" applyBorder="1" applyAlignment="1">
      <alignment horizontal="center" vertical="center" wrapText="1"/>
    </xf>
    <xf numFmtId="0" fontId="15" fillId="33" borderId="14" xfId="0" applyFont="1" applyFill="1" applyBorder="1" applyAlignment="1">
      <alignment horizontal="center" vertical="center" wrapText="1"/>
    </xf>
    <xf numFmtId="0" fontId="15" fillId="33" borderId="21" xfId="0" applyFont="1" applyFill="1" applyBorder="1" applyAlignment="1">
      <alignment horizontal="center" vertical="center" wrapText="1"/>
    </xf>
    <xf numFmtId="0" fontId="15" fillId="33" borderId="18" xfId="0" applyFont="1" applyFill="1" applyBorder="1" applyAlignment="1">
      <alignment horizontal="center" vertical="center"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BJ257"/>
  <sheetViews>
    <sheetView tabSelected="1" zoomScale="70" zoomScaleNormal="70" zoomScalePageLayoutView="0" workbookViewId="0" topLeftCell="A1">
      <selection activeCell="B55" sqref="B55:C55"/>
    </sheetView>
  </sheetViews>
  <sheetFormatPr defaultColWidth="11.421875" defaultRowHeight="12.75"/>
  <cols>
    <col min="1" max="1" width="38.00390625" style="1" customWidth="1"/>
    <col min="2" max="2" width="23.57421875" style="1" customWidth="1"/>
    <col min="3" max="3" width="21.7109375" style="1" customWidth="1"/>
    <col min="4" max="4" width="4.7109375" style="1" customWidth="1"/>
    <col min="5" max="5" width="29.00390625" style="1" customWidth="1"/>
    <col min="6" max="6" width="14.7109375" style="1" customWidth="1"/>
    <col min="7" max="8" width="11.421875" style="1" customWidth="1"/>
    <col min="9" max="9" width="3.7109375" style="316" customWidth="1"/>
    <col min="10" max="10" width="1.7109375" style="267" customWidth="1"/>
    <col min="11" max="11" width="3.7109375" style="267" customWidth="1"/>
    <col min="12" max="12" width="30.28125" style="1" customWidth="1"/>
    <col min="13" max="18" width="7.7109375" style="1" customWidth="1"/>
    <col min="19" max="21" width="7.8515625" style="59" customWidth="1"/>
    <col min="22" max="22" width="12.7109375" style="1" customWidth="1"/>
    <col min="23" max="23" width="41.140625" style="1" customWidth="1"/>
    <col min="24" max="24" width="1.7109375" style="1" customWidth="1"/>
    <col min="25" max="25" width="2.7109375" style="267" customWidth="1"/>
    <col min="26" max="27" width="7.7109375" style="1" customWidth="1"/>
    <col min="28" max="28" width="37.28125" style="1" customWidth="1"/>
    <col min="29" max="29" width="11.7109375" style="267" customWidth="1"/>
    <col min="30" max="32" width="11.7109375" style="1" customWidth="1"/>
    <col min="33" max="33" width="11.7109375" style="322" customWidth="1"/>
    <col min="34" max="38" width="11.7109375" style="1" customWidth="1"/>
    <col min="39" max="39" width="5.7109375" style="323" customWidth="1"/>
    <col min="40" max="44" width="11.7109375" style="1" customWidth="1"/>
    <col min="45" max="45" width="7.00390625" style="1" customWidth="1"/>
    <col min="46" max="62" width="11.7109375" style="1" customWidth="1"/>
    <col min="63" max="97" width="11.7109375" style="0" customWidth="1"/>
  </cols>
  <sheetData>
    <row r="1" spans="1:25" ht="30" customHeight="1" thickBot="1">
      <c r="A1" s="141" t="s">
        <v>310</v>
      </c>
      <c r="B1" s="142"/>
      <c r="C1" s="142"/>
      <c r="D1" s="142"/>
      <c r="E1" s="142"/>
      <c r="F1" s="142"/>
      <c r="G1" s="142"/>
      <c r="H1" s="143"/>
      <c r="K1" s="317"/>
      <c r="L1" s="318"/>
      <c r="M1" s="319"/>
      <c r="N1" s="319"/>
      <c r="O1" s="319"/>
      <c r="P1" s="319"/>
      <c r="Q1" s="319"/>
      <c r="R1" s="319"/>
      <c r="S1" s="320"/>
      <c r="T1" s="320"/>
      <c r="U1" s="320"/>
      <c r="V1" s="319"/>
      <c r="W1" s="319"/>
      <c r="X1" s="321"/>
      <c r="Y1" s="319"/>
    </row>
    <row r="2" spans="1:25" ht="36" customHeight="1" thickBot="1">
      <c r="A2" s="176" t="s">
        <v>248</v>
      </c>
      <c r="B2" s="177"/>
      <c r="C2" s="177"/>
      <c r="D2" s="177"/>
      <c r="E2" s="177"/>
      <c r="F2" s="177"/>
      <c r="G2" s="177"/>
      <c r="H2" s="143"/>
      <c r="K2" s="317"/>
      <c r="L2" s="615" t="s">
        <v>184</v>
      </c>
      <c r="M2" s="325"/>
      <c r="N2" s="425"/>
      <c r="O2" s="426"/>
      <c r="P2" s="425"/>
      <c r="Q2" s="623" t="s">
        <v>39</v>
      </c>
      <c r="R2" s="624"/>
      <c r="S2" s="624"/>
      <c r="T2" s="624"/>
      <c r="U2" s="624"/>
      <c r="V2" s="624"/>
      <c r="W2" s="625"/>
      <c r="X2" s="319"/>
      <c r="Y2" s="319"/>
    </row>
    <row r="3" spans="1:62" s="41" customFormat="1" ht="9.75" customHeight="1" thickBot="1">
      <c r="A3" s="174"/>
      <c r="B3" s="175"/>
      <c r="C3" s="175"/>
      <c r="D3" s="175"/>
      <c r="E3" s="175"/>
      <c r="F3" s="175"/>
      <c r="G3" s="175"/>
      <c r="H3" s="59"/>
      <c r="I3" s="327"/>
      <c r="J3" s="59"/>
      <c r="K3" s="317"/>
      <c r="L3" s="616"/>
      <c r="M3" s="324"/>
      <c r="N3" s="324"/>
      <c r="O3" s="324"/>
      <c r="P3" s="324"/>
      <c r="Q3" s="326"/>
      <c r="R3" s="326"/>
      <c r="S3" s="326"/>
      <c r="T3" s="326"/>
      <c r="U3" s="326"/>
      <c r="V3" s="326"/>
      <c r="W3" s="427"/>
      <c r="X3" s="320"/>
      <c r="Y3" s="320"/>
      <c r="Z3" s="59"/>
      <c r="AA3" s="59"/>
      <c r="AB3" s="59"/>
      <c r="AC3" s="59"/>
      <c r="AD3" s="59"/>
      <c r="AE3" s="59"/>
      <c r="AF3" s="59"/>
      <c r="AG3" s="328"/>
      <c r="AH3" s="59"/>
      <c r="AI3" s="59"/>
      <c r="AJ3" s="59"/>
      <c r="AK3" s="59"/>
      <c r="AL3" s="59"/>
      <c r="AM3" s="323"/>
      <c r="AN3" s="59"/>
      <c r="AO3" s="59"/>
      <c r="AP3" s="59"/>
      <c r="AQ3" s="59"/>
      <c r="AR3" s="59"/>
      <c r="AS3" s="59"/>
      <c r="AT3" s="59"/>
      <c r="AU3" s="59"/>
      <c r="AV3" s="59"/>
      <c r="AW3" s="59"/>
      <c r="AX3" s="59"/>
      <c r="AY3" s="59"/>
      <c r="AZ3" s="59"/>
      <c r="BA3" s="59"/>
      <c r="BB3" s="59"/>
      <c r="BC3" s="59"/>
      <c r="BD3" s="59"/>
      <c r="BE3" s="59"/>
      <c r="BF3" s="59"/>
      <c r="BG3" s="59"/>
      <c r="BH3" s="59"/>
      <c r="BI3" s="59"/>
      <c r="BJ3" s="59"/>
    </row>
    <row r="4" spans="1:62" s="152" customFormat="1" ht="39.75" customHeight="1" thickBot="1">
      <c r="A4" s="153" t="s">
        <v>117</v>
      </c>
      <c r="B4" s="219"/>
      <c r="C4" s="644"/>
      <c r="D4" s="145" t="s">
        <v>186</v>
      </c>
      <c r="E4" s="658" t="s">
        <v>251</v>
      </c>
      <c r="F4" s="698"/>
      <c r="G4" s="698"/>
      <c r="H4" s="699"/>
      <c r="I4" s="147"/>
      <c r="J4" s="151"/>
      <c r="K4" s="329"/>
      <c r="L4" s="616"/>
      <c r="M4" s="330"/>
      <c r="N4" s="331"/>
      <c r="O4" s="332"/>
      <c r="P4" s="333"/>
      <c r="Q4" s="612" t="s">
        <v>249</v>
      </c>
      <c r="R4" s="613"/>
      <c r="S4" s="613"/>
      <c r="T4" s="613"/>
      <c r="U4" s="613"/>
      <c r="V4" s="613"/>
      <c r="W4" s="614"/>
      <c r="X4" s="303"/>
      <c r="Y4" s="405"/>
      <c r="Z4" s="147"/>
      <c r="AA4" s="147"/>
      <c r="AB4" s="147"/>
      <c r="AC4" s="151"/>
      <c r="AD4" s="147"/>
      <c r="AE4" s="147"/>
      <c r="AF4" s="147"/>
      <c r="AG4" s="231"/>
      <c r="AH4" s="147"/>
      <c r="AI4" s="147"/>
      <c r="AJ4" s="147"/>
      <c r="AK4" s="147"/>
      <c r="AL4" s="147"/>
      <c r="AM4" s="334"/>
      <c r="AN4" s="147"/>
      <c r="AO4" s="147"/>
      <c r="AP4" s="147"/>
      <c r="AQ4" s="147"/>
      <c r="AR4" s="147"/>
      <c r="AS4" s="147"/>
      <c r="AT4" s="147"/>
      <c r="AU4" s="147"/>
      <c r="AV4" s="147"/>
      <c r="AW4" s="147"/>
      <c r="AX4" s="147"/>
      <c r="AY4" s="147"/>
      <c r="AZ4" s="147"/>
      <c r="BA4" s="147"/>
      <c r="BB4" s="147"/>
      <c r="BC4" s="147"/>
      <c r="BD4" s="147"/>
      <c r="BE4" s="147"/>
      <c r="BF4" s="147"/>
      <c r="BG4" s="147"/>
      <c r="BH4" s="147"/>
      <c r="BI4" s="147"/>
      <c r="BJ4" s="147"/>
    </row>
    <row r="5" spans="1:62" s="152" customFormat="1" ht="34.5" customHeight="1" thickBot="1">
      <c r="A5" s="163" t="s">
        <v>116</v>
      </c>
      <c r="B5" s="219"/>
      <c r="C5" s="645"/>
      <c r="D5" s="145" t="s">
        <v>186</v>
      </c>
      <c r="E5" s="658" t="s">
        <v>252</v>
      </c>
      <c r="F5" s="696"/>
      <c r="G5" s="696"/>
      <c r="H5" s="697"/>
      <c r="I5" s="147"/>
      <c r="J5" s="151"/>
      <c r="K5" s="329"/>
      <c r="L5" s="428"/>
      <c r="M5" s="401"/>
      <c r="N5" s="401"/>
      <c r="O5" s="401"/>
      <c r="P5" s="401"/>
      <c r="Q5" s="401"/>
      <c r="R5" s="401"/>
      <c r="S5" s="401"/>
      <c r="T5" s="401"/>
      <c r="U5" s="401"/>
      <c r="V5" s="401"/>
      <c r="W5" s="429"/>
      <c r="X5" s="303"/>
      <c r="Y5" s="405"/>
      <c r="Z5" s="147"/>
      <c r="AA5" s="147"/>
      <c r="AB5" s="147"/>
      <c r="AC5" s="151"/>
      <c r="AD5" s="147"/>
      <c r="AE5" s="147"/>
      <c r="AF5" s="147"/>
      <c r="AG5" s="231"/>
      <c r="AH5" s="147"/>
      <c r="AI5" s="147"/>
      <c r="AJ5" s="147"/>
      <c r="AK5" s="147"/>
      <c r="AL5" s="147"/>
      <c r="AM5" s="334"/>
      <c r="AN5" s="147"/>
      <c r="AO5" s="147"/>
      <c r="AP5" s="147"/>
      <c r="AQ5" s="147"/>
      <c r="AR5" s="147"/>
      <c r="AS5" s="147"/>
      <c r="AT5" s="147"/>
      <c r="AU5" s="147"/>
      <c r="AV5" s="147"/>
      <c r="AW5" s="147"/>
      <c r="AX5" s="147"/>
      <c r="AY5" s="147"/>
      <c r="AZ5" s="147"/>
      <c r="BA5" s="147"/>
      <c r="BB5" s="147"/>
      <c r="BC5" s="147"/>
      <c r="BD5" s="147"/>
      <c r="BE5" s="147"/>
      <c r="BF5" s="147"/>
      <c r="BG5" s="147"/>
      <c r="BH5" s="147"/>
      <c r="BI5" s="147"/>
      <c r="BJ5" s="147"/>
    </row>
    <row r="6" spans="1:62" s="152" customFormat="1" ht="34.5" customHeight="1" thickBot="1">
      <c r="A6" s="153" t="s">
        <v>179</v>
      </c>
      <c r="B6" s="219"/>
      <c r="C6" s="645"/>
      <c r="D6" s="145" t="s">
        <v>186</v>
      </c>
      <c r="E6" s="658" t="s">
        <v>253</v>
      </c>
      <c r="F6" s="696"/>
      <c r="G6" s="696"/>
      <c r="H6" s="697"/>
      <c r="I6" s="147" t="s">
        <v>184</v>
      </c>
      <c r="J6" s="151"/>
      <c r="K6" s="205" t="s">
        <v>186</v>
      </c>
      <c r="L6" s="543" t="s">
        <v>320</v>
      </c>
      <c r="M6" s="544"/>
      <c r="N6" s="544"/>
      <c r="O6" s="544"/>
      <c r="P6" s="544"/>
      <c r="Q6" s="544"/>
      <c r="R6" s="544"/>
      <c r="S6" s="544"/>
      <c r="T6" s="544"/>
      <c r="U6" s="544"/>
      <c r="V6" s="544"/>
      <c r="W6" s="552"/>
      <c r="X6" s="150"/>
      <c r="Y6" s="405"/>
      <c r="Z6" s="147"/>
      <c r="AA6" s="147"/>
      <c r="AB6" s="147"/>
      <c r="AC6" s="151"/>
      <c r="AD6" s="147"/>
      <c r="AE6" s="147"/>
      <c r="AF6" s="147"/>
      <c r="AG6" s="231"/>
      <c r="AH6" s="147"/>
      <c r="AI6" s="147"/>
      <c r="AJ6" s="147"/>
      <c r="AK6" s="147"/>
      <c r="AL6" s="147"/>
      <c r="AM6" s="334"/>
      <c r="AN6" s="147"/>
      <c r="AO6" s="147"/>
      <c r="AP6" s="147"/>
      <c r="AQ6" s="147"/>
      <c r="AR6" s="147"/>
      <c r="AS6" s="147"/>
      <c r="AT6" s="147"/>
      <c r="AU6" s="147"/>
      <c r="AV6" s="147"/>
      <c r="AW6" s="147"/>
      <c r="AX6" s="147"/>
      <c r="AY6" s="147"/>
      <c r="AZ6" s="147"/>
      <c r="BA6" s="147"/>
      <c r="BB6" s="147"/>
      <c r="BC6" s="147"/>
      <c r="BD6" s="147"/>
      <c r="BE6" s="147"/>
      <c r="BF6" s="147"/>
      <c r="BG6" s="147"/>
      <c r="BH6" s="147"/>
      <c r="BI6" s="147"/>
      <c r="BJ6" s="147"/>
    </row>
    <row r="7" spans="1:62" s="149" customFormat="1" ht="9.75" customHeight="1" thickBot="1">
      <c r="A7" s="131"/>
      <c r="B7" s="335"/>
      <c r="C7" s="645"/>
      <c r="D7" s="145"/>
      <c r="E7" s="131"/>
      <c r="F7" s="150"/>
      <c r="G7" s="150"/>
      <c r="H7" s="150"/>
      <c r="I7" s="150"/>
      <c r="J7" s="150"/>
      <c r="K7" s="205"/>
      <c r="L7" s="155"/>
      <c r="M7" s="155"/>
      <c r="N7" s="155"/>
      <c r="O7" s="155"/>
      <c r="P7" s="155"/>
      <c r="Q7" s="155"/>
      <c r="R7" s="155"/>
      <c r="S7" s="155"/>
      <c r="T7" s="155"/>
      <c r="U7" s="155"/>
      <c r="V7" s="155"/>
      <c r="W7" s="336"/>
      <c r="X7" s="150"/>
      <c r="Y7" s="303"/>
      <c r="Z7" s="150"/>
      <c r="AA7" s="150"/>
      <c r="AB7" s="150"/>
      <c r="AC7" s="150"/>
      <c r="AD7" s="150"/>
      <c r="AE7" s="150"/>
      <c r="AF7" s="150"/>
      <c r="AG7" s="232"/>
      <c r="AH7" s="150"/>
      <c r="AI7" s="150"/>
      <c r="AJ7" s="150"/>
      <c r="AK7" s="150"/>
      <c r="AL7" s="150"/>
      <c r="AM7" s="334"/>
      <c r="AN7" s="150"/>
      <c r="AO7" s="150"/>
      <c r="AP7" s="150"/>
      <c r="AQ7" s="150"/>
      <c r="AR7" s="150"/>
      <c r="AS7" s="150"/>
      <c r="AT7" s="150"/>
      <c r="AU7" s="150"/>
      <c r="AV7" s="150"/>
      <c r="AW7" s="150"/>
      <c r="AX7" s="150"/>
      <c r="AY7" s="150"/>
      <c r="AZ7" s="150"/>
      <c r="BA7" s="150"/>
      <c r="BB7" s="150"/>
      <c r="BC7" s="150"/>
      <c r="BD7" s="150"/>
      <c r="BE7" s="150"/>
      <c r="BF7" s="150"/>
      <c r="BG7" s="150"/>
      <c r="BH7" s="150"/>
      <c r="BI7" s="150"/>
      <c r="BJ7" s="150"/>
    </row>
    <row r="8" spans="1:62" s="152" customFormat="1" ht="34.5" customHeight="1" thickBot="1">
      <c r="A8" s="654" t="s">
        <v>60</v>
      </c>
      <c r="B8" s="655"/>
      <c r="C8" s="645"/>
      <c r="D8" s="147"/>
      <c r="E8" s="147"/>
      <c r="F8" s="147"/>
      <c r="G8" s="147"/>
      <c r="H8" s="147"/>
      <c r="I8" s="147"/>
      <c r="J8" s="151"/>
      <c r="K8" s="329"/>
      <c r="L8" s="150"/>
      <c r="M8" s="150"/>
      <c r="N8" s="150"/>
      <c r="O8" s="150"/>
      <c r="P8" s="150"/>
      <c r="Q8" s="150"/>
      <c r="R8" s="150"/>
      <c r="S8" s="150"/>
      <c r="T8" s="150"/>
      <c r="U8" s="150"/>
      <c r="V8" s="150"/>
      <c r="W8" s="150"/>
      <c r="X8" s="150"/>
      <c r="Y8" s="405"/>
      <c r="Z8" s="147"/>
      <c r="AA8" s="147"/>
      <c r="AB8" s="147"/>
      <c r="AC8" s="151"/>
      <c r="AD8" s="147"/>
      <c r="AE8" s="147"/>
      <c r="AF8" s="147"/>
      <c r="AG8" s="231"/>
      <c r="AH8" s="147"/>
      <c r="AI8" s="147"/>
      <c r="AJ8" s="147"/>
      <c r="AK8" s="147"/>
      <c r="AL8" s="147"/>
      <c r="AM8" s="334"/>
      <c r="AN8" s="147"/>
      <c r="AO8" s="147"/>
      <c r="AP8" s="147"/>
      <c r="AQ8" s="147"/>
      <c r="AR8" s="147"/>
      <c r="AS8" s="147"/>
      <c r="AT8" s="147"/>
      <c r="AU8" s="147"/>
      <c r="AV8" s="147"/>
      <c r="AW8" s="147"/>
      <c r="AX8" s="147"/>
      <c r="AY8" s="147"/>
      <c r="AZ8" s="147"/>
      <c r="BA8" s="147"/>
      <c r="BB8" s="147"/>
      <c r="BC8" s="147"/>
      <c r="BD8" s="147"/>
      <c r="BE8" s="147"/>
      <c r="BF8" s="147"/>
      <c r="BG8" s="147"/>
      <c r="BH8" s="147"/>
      <c r="BI8" s="147"/>
      <c r="BJ8" s="147"/>
    </row>
    <row r="9" spans="1:62" s="152" customFormat="1" ht="34.5" customHeight="1" thickBot="1">
      <c r="A9" s="153" t="s">
        <v>62</v>
      </c>
      <c r="B9" s="219"/>
      <c r="C9" s="645"/>
      <c r="D9" s="145" t="s">
        <v>186</v>
      </c>
      <c r="E9" s="658" t="s">
        <v>254</v>
      </c>
      <c r="F9" s="696"/>
      <c r="G9" s="696"/>
      <c r="H9" s="697"/>
      <c r="I9" s="147"/>
      <c r="J9" s="151"/>
      <c r="K9" s="329"/>
      <c r="L9" s="534" t="s">
        <v>311</v>
      </c>
      <c r="M9" s="535"/>
      <c r="N9" s="535"/>
      <c r="O9" s="535"/>
      <c r="P9" s="535"/>
      <c r="Q9" s="535"/>
      <c r="R9" s="535"/>
      <c r="S9" s="535"/>
      <c r="T9" s="535"/>
      <c r="U9" s="535"/>
      <c r="V9" s="535"/>
      <c r="W9" s="536"/>
      <c r="X9" s="150"/>
      <c r="Y9" s="405"/>
      <c r="Z9" s="147"/>
      <c r="AA9" s="147"/>
      <c r="AB9" s="147"/>
      <c r="AC9" s="151"/>
      <c r="AD9" s="147"/>
      <c r="AE9" s="147"/>
      <c r="AF9" s="147"/>
      <c r="AG9" s="231"/>
      <c r="AH9" s="147"/>
      <c r="AI9" s="147"/>
      <c r="AJ9" s="147"/>
      <c r="AK9" s="147"/>
      <c r="AL9" s="147"/>
      <c r="AM9" s="334"/>
      <c r="AN9" s="147"/>
      <c r="AO9" s="147"/>
      <c r="AP9" s="147"/>
      <c r="AQ9" s="147"/>
      <c r="AR9" s="147"/>
      <c r="AS9" s="147"/>
      <c r="AT9" s="147"/>
      <c r="AU9" s="147"/>
      <c r="AV9" s="147"/>
      <c r="AW9" s="147"/>
      <c r="AX9" s="147"/>
      <c r="AY9" s="147"/>
      <c r="AZ9" s="147"/>
      <c r="BA9" s="147"/>
      <c r="BB9" s="147"/>
      <c r="BC9" s="147"/>
      <c r="BD9" s="147"/>
      <c r="BE9" s="147"/>
      <c r="BF9" s="147"/>
      <c r="BG9" s="147"/>
      <c r="BH9" s="147"/>
      <c r="BI9" s="147"/>
      <c r="BJ9" s="147"/>
    </row>
    <row r="10" spans="1:62" s="152" customFormat="1" ht="34.5" customHeight="1" thickBot="1">
      <c r="A10" s="153" t="s">
        <v>64</v>
      </c>
      <c r="B10" s="219"/>
      <c r="C10" s="645"/>
      <c r="D10" s="145" t="s">
        <v>186</v>
      </c>
      <c r="E10" s="658" t="s">
        <v>255</v>
      </c>
      <c r="F10" s="696"/>
      <c r="G10" s="696"/>
      <c r="H10" s="697"/>
      <c r="I10" s="147"/>
      <c r="J10" s="151"/>
      <c r="K10" s="329"/>
      <c r="L10" s="617"/>
      <c r="M10" s="618"/>
      <c r="N10" s="618"/>
      <c r="O10" s="618"/>
      <c r="P10" s="618"/>
      <c r="Q10" s="618"/>
      <c r="R10" s="618"/>
      <c r="S10" s="618"/>
      <c r="T10" s="618"/>
      <c r="U10" s="618"/>
      <c r="V10" s="618"/>
      <c r="W10" s="619"/>
      <c r="X10" s="150"/>
      <c r="Y10" s="405"/>
      <c r="Z10" s="147"/>
      <c r="AA10" s="147"/>
      <c r="AB10" s="147"/>
      <c r="AC10" s="151"/>
      <c r="AD10" s="147"/>
      <c r="AE10" s="147"/>
      <c r="AF10" s="147"/>
      <c r="AG10" s="231"/>
      <c r="AH10" s="147"/>
      <c r="AI10" s="147"/>
      <c r="AJ10" s="147"/>
      <c r="AK10" s="147"/>
      <c r="AL10" s="147"/>
      <c r="AM10" s="334"/>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147"/>
    </row>
    <row r="11" spans="1:62" s="152" customFormat="1" ht="34.5" customHeight="1" thickBot="1">
      <c r="A11" s="153" t="s">
        <v>65</v>
      </c>
      <c r="B11" s="219"/>
      <c r="C11" s="645"/>
      <c r="D11" s="145" t="s">
        <v>186</v>
      </c>
      <c r="E11" s="658" t="s">
        <v>256</v>
      </c>
      <c r="F11" s="696"/>
      <c r="G11" s="696"/>
      <c r="H11" s="697"/>
      <c r="I11" s="147"/>
      <c r="J11" s="151"/>
      <c r="K11" s="329"/>
      <c r="L11" s="617"/>
      <c r="M11" s="618"/>
      <c r="N11" s="618"/>
      <c r="O11" s="618"/>
      <c r="P11" s="618"/>
      <c r="Q11" s="618"/>
      <c r="R11" s="618"/>
      <c r="S11" s="618"/>
      <c r="T11" s="618"/>
      <c r="U11" s="618"/>
      <c r="V11" s="618"/>
      <c r="W11" s="619"/>
      <c r="X11" s="150"/>
      <c r="Y11" s="405"/>
      <c r="Z11" s="147"/>
      <c r="AA11" s="147"/>
      <c r="AB11" s="147"/>
      <c r="AC11" s="151"/>
      <c r="AD11" s="147"/>
      <c r="AE11" s="147"/>
      <c r="AF11" s="147"/>
      <c r="AG11" s="231"/>
      <c r="AH11" s="147"/>
      <c r="AI11" s="147"/>
      <c r="AJ11" s="147"/>
      <c r="AK11" s="147"/>
      <c r="AL11" s="147"/>
      <c r="AM11" s="334"/>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row>
    <row r="12" spans="1:62" s="152" customFormat="1" ht="34.5" customHeight="1" thickBot="1">
      <c r="A12" s="153" t="s">
        <v>67</v>
      </c>
      <c r="B12" s="219"/>
      <c r="C12" s="645"/>
      <c r="D12" s="145" t="s">
        <v>186</v>
      </c>
      <c r="E12" s="658" t="s">
        <v>257</v>
      </c>
      <c r="F12" s="696"/>
      <c r="G12" s="696"/>
      <c r="H12" s="697"/>
      <c r="I12" s="147"/>
      <c r="J12" s="151"/>
      <c r="K12" s="329"/>
      <c r="L12" s="617"/>
      <c r="M12" s="618"/>
      <c r="N12" s="618"/>
      <c r="O12" s="618"/>
      <c r="P12" s="618"/>
      <c r="Q12" s="618"/>
      <c r="R12" s="618"/>
      <c r="S12" s="618"/>
      <c r="T12" s="618"/>
      <c r="U12" s="618"/>
      <c r="V12" s="618"/>
      <c r="W12" s="619"/>
      <c r="X12" s="150"/>
      <c r="Y12" s="405"/>
      <c r="Z12" s="151"/>
      <c r="AA12" s="147"/>
      <c r="AB12" s="147"/>
      <c r="AC12" s="151"/>
      <c r="AD12" s="147"/>
      <c r="AE12" s="147"/>
      <c r="AF12" s="147"/>
      <c r="AG12" s="231"/>
      <c r="AH12" s="147"/>
      <c r="AI12" s="147"/>
      <c r="AJ12" s="147"/>
      <c r="AK12" s="147"/>
      <c r="AL12" s="147"/>
      <c r="AM12" s="334"/>
      <c r="AN12" s="147"/>
      <c r="AO12" s="147"/>
      <c r="AP12" s="147"/>
      <c r="AQ12" s="147"/>
      <c r="AR12" s="147"/>
      <c r="AS12" s="147"/>
      <c r="AT12" s="147"/>
      <c r="AU12" s="147"/>
      <c r="AV12" s="147"/>
      <c r="AW12" s="147"/>
      <c r="AX12" s="147"/>
      <c r="AY12" s="147"/>
      <c r="AZ12" s="147"/>
      <c r="BA12" s="147"/>
      <c r="BB12" s="147"/>
      <c r="BC12" s="147"/>
      <c r="BD12" s="147"/>
      <c r="BE12" s="147"/>
      <c r="BF12" s="147"/>
      <c r="BG12" s="147"/>
      <c r="BH12" s="147"/>
      <c r="BI12" s="147"/>
      <c r="BJ12" s="147"/>
    </row>
    <row r="13" spans="1:62" s="152" customFormat="1" ht="34.5" customHeight="1" thickBot="1">
      <c r="A13" s="173" t="s">
        <v>69</v>
      </c>
      <c r="B13" s="219"/>
      <c r="C13" s="645"/>
      <c r="D13" s="145" t="s">
        <v>186</v>
      </c>
      <c r="E13" s="658" t="s">
        <v>258</v>
      </c>
      <c r="F13" s="696"/>
      <c r="G13" s="696"/>
      <c r="H13" s="697"/>
      <c r="I13" s="147"/>
      <c r="J13" s="151"/>
      <c r="K13" s="205"/>
      <c r="L13" s="617"/>
      <c r="M13" s="618"/>
      <c r="N13" s="618"/>
      <c r="O13" s="618"/>
      <c r="P13" s="618"/>
      <c r="Q13" s="618"/>
      <c r="R13" s="618"/>
      <c r="S13" s="618"/>
      <c r="T13" s="618"/>
      <c r="U13" s="618"/>
      <c r="V13" s="618"/>
      <c r="W13" s="619"/>
      <c r="X13" s="151"/>
      <c r="Y13" s="405"/>
      <c r="Z13" s="151"/>
      <c r="AA13" s="147"/>
      <c r="AB13" s="147"/>
      <c r="AC13" s="151"/>
      <c r="AD13" s="147"/>
      <c r="AE13" s="147"/>
      <c r="AF13" s="147"/>
      <c r="AG13" s="231"/>
      <c r="AH13" s="147"/>
      <c r="AI13" s="147"/>
      <c r="AJ13" s="147"/>
      <c r="AK13" s="147"/>
      <c r="AL13" s="147"/>
      <c r="AM13" s="334"/>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row>
    <row r="14" spans="1:62" s="152" customFormat="1" ht="34.5" customHeight="1" thickBot="1">
      <c r="A14" s="153" t="s">
        <v>64</v>
      </c>
      <c r="B14" s="219"/>
      <c r="C14" s="645"/>
      <c r="D14" s="145" t="s">
        <v>186</v>
      </c>
      <c r="E14" s="658" t="s">
        <v>259</v>
      </c>
      <c r="F14" s="696"/>
      <c r="G14" s="696"/>
      <c r="H14" s="697"/>
      <c r="I14" s="147"/>
      <c r="J14" s="151"/>
      <c r="K14" s="205"/>
      <c r="L14" s="620"/>
      <c r="M14" s="621"/>
      <c r="N14" s="621"/>
      <c r="O14" s="621"/>
      <c r="P14" s="621"/>
      <c r="Q14" s="621"/>
      <c r="R14" s="621"/>
      <c r="S14" s="621"/>
      <c r="T14" s="621"/>
      <c r="U14" s="621"/>
      <c r="V14" s="621"/>
      <c r="W14" s="622"/>
      <c r="X14" s="151"/>
      <c r="Y14" s="405"/>
      <c r="Z14" s="147"/>
      <c r="AA14" s="147"/>
      <c r="AB14" s="147"/>
      <c r="AC14" s="151"/>
      <c r="AD14" s="147"/>
      <c r="AE14" s="147"/>
      <c r="AF14" s="147"/>
      <c r="AG14" s="231"/>
      <c r="AH14" s="147"/>
      <c r="AI14" s="147"/>
      <c r="AJ14" s="147"/>
      <c r="AK14" s="147"/>
      <c r="AL14" s="147"/>
      <c r="AM14" s="334"/>
      <c r="AN14" s="147"/>
      <c r="AO14" s="147"/>
      <c r="AP14" s="147"/>
      <c r="AQ14" s="147"/>
      <c r="AR14" s="147"/>
      <c r="AS14" s="147"/>
      <c r="AT14" s="147"/>
      <c r="AU14" s="147"/>
      <c r="AV14" s="147"/>
      <c r="AW14" s="147"/>
      <c r="AX14" s="147"/>
      <c r="AY14" s="147"/>
      <c r="AZ14" s="147"/>
      <c r="BA14" s="147"/>
      <c r="BB14" s="147"/>
      <c r="BC14" s="147"/>
      <c r="BD14" s="147"/>
      <c r="BE14" s="147"/>
      <c r="BF14" s="147"/>
      <c r="BG14" s="147"/>
      <c r="BH14" s="147"/>
      <c r="BI14" s="147"/>
      <c r="BJ14" s="147"/>
    </row>
    <row r="15" spans="1:62" s="149" customFormat="1" ht="9.75" customHeight="1" thickBot="1">
      <c r="A15" s="131"/>
      <c r="B15" s="335"/>
      <c r="C15" s="645"/>
      <c r="D15" s="145"/>
      <c r="E15" s="131"/>
      <c r="F15" s="150"/>
      <c r="G15" s="150"/>
      <c r="H15" s="150"/>
      <c r="I15" s="150"/>
      <c r="J15" s="150"/>
      <c r="K15" s="205"/>
      <c r="L15" s="148"/>
      <c r="M15" s="148"/>
      <c r="N15" s="148"/>
      <c r="O15" s="148"/>
      <c r="P15" s="148"/>
      <c r="Q15" s="148"/>
      <c r="R15" s="148"/>
      <c r="S15" s="148"/>
      <c r="T15" s="148"/>
      <c r="U15" s="148"/>
      <c r="V15" s="148"/>
      <c r="W15" s="131"/>
      <c r="X15" s="150"/>
      <c r="Y15" s="303"/>
      <c r="Z15" s="150"/>
      <c r="AA15" s="150"/>
      <c r="AB15" s="150"/>
      <c r="AC15" s="150"/>
      <c r="AD15" s="150"/>
      <c r="AE15" s="150"/>
      <c r="AF15" s="150"/>
      <c r="AG15" s="232"/>
      <c r="AH15" s="150"/>
      <c r="AI15" s="150"/>
      <c r="AJ15" s="150"/>
      <c r="AK15" s="150"/>
      <c r="AL15" s="150"/>
      <c r="AM15" s="334"/>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row>
    <row r="16" spans="1:62" s="129" customFormat="1" ht="34.5" customHeight="1" thickBot="1">
      <c r="A16" s="654" t="s">
        <v>171</v>
      </c>
      <c r="B16" s="655"/>
      <c r="C16" s="645"/>
      <c r="D16" s="126"/>
      <c r="E16" s="126"/>
      <c r="F16" s="126"/>
      <c r="G16" s="126"/>
      <c r="H16" s="126"/>
      <c r="I16" s="126"/>
      <c r="J16" s="128"/>
      <c r="K16" s="337"/>
      <c r="L16" s="131"/>
      <c r="M16" s="131"/>
      <c r="N16" s="131"/>
      <c r="O16" s="131"/>
      <c r="P16" s="131"/>
      <c r="Q16" s="131"/>
      <c r="R16" s="131"/>
      <c r="S16" s="131"/>
      <c r="T16" s="131"/>
      <c r="U16" s="131"/>
      <c r="V16" s="131"/>
      <c r="W16" s="131"/>
      <c r="X16" s="128"/>
      <c r="Y16" s="406"/>
      <c r="Z16" s="126"/>
      <c r="AA16" s="126"/>
      <c r="AB16" s="126"/>
      <c r="AC16" s="128"/>
      <c r="AD16" s="126"/>
      <c r="AE16" s="126"/>
      <c r="AF16" s="126"/>
      <c r="AG16" s="231"/>
      <c r="AH16" s="126"/>
      <c r="AI16" s="126"/>
      <c r="AJ16" s="126"/>
      <c r="AK16" s="126"/>
      <c r="AL16" s="126"/>
      <c r="AM16" s="334"/>
      <c r="AN16" s="126"/>
      <c r="AO16" s="126"/>
      <c r="AP16" s="126"/>
      <c r="AQ16" s="126"/>
      <c r="AR16" s="126"/>
      <c r="AS16" s="126"/>
      <c r="AT16" s="126"/>
      <c r="AU16" s="126"/>
      <c r="AV16" s="126"/>
      <c r="AW16" s="126"/>
      <c r="AX16" s="126"/>
      <c r="AY16" s="126"/>
      <c r="AZ16" s="126"/>
      <c r="BA16" s="126"/>
      <c r="BB16" s="126"/>
      <c r="BC16" s="126"/>
      <c r="BD16" s="126"/>
      <c r="BE16" s="126"/>
      <c r="BF16" s="126"/>
      <c r="BG16" s="126"/>
      <c r="BH16" s="126"/>
      <c r="BI16" s="126"/>
      <c r="BJ16" s="126"/>
    </row>
    <row r="17" spans="1:62" s="157" customFormat="1" ht="34.5" customHeight="1" thickBot="1">
      <c r="A17" s="160" t="s">
        <v>63</v>
      </c>
      <c r="B17" s="219"/>
      <c r="C17" s="645"/>
      <c r="D17" s="125" t="s">
        <v>186</v>
      </c>
      <c r="E17" s="576" t="s">
        <v>260</v>
      </c>
      <c r="F17" s="633"/>
      <c r="G17" s="633"/>
      <c r="H17" s="634"/>
      <c r="I17" s="154"/>
      <c r="J17" s="156"/>
      <c r="K17" s="338"/>
      <c r="L17" s="534" t="s">
        <v>311</v>
      </c>
      <c r="M17" s="553"/>
      <c r="N17" s="553"/>
      <c r="O17" s="553"/>
      <c r="P17" s="553"/>
      <c r="Q17" s="553"/>
      <c r="R17" s="553"/>
      <c r="S17" s="553"/>
      <c r="T17" s="553"/>
      <c r="U17" s="553"/>
      <c r="V17" s="553"/>
      <c r="W17" s="554"/>
      <c r="X17" s="156"/>
      <c r="Y17" s="407"/>
      <c r="Z17" s="154"/>
      <c r="AA17" s="154"/>
      <c r="AB17" s="154"/>
      <c r="AC17" s="156"/>
      <c r="AD17" s="154"/>
      <c r="AE17" s="154"/>
      <c r="AF17" s="154"/>
      <c r="AG17" s="231"/>
      <c r="AH17" s="154"/>
      <c r="AI17" s="154"/>
      <c r="AJ17" s="154"/>
      <c r="AK17" s="154"/>
      <c r="AL17" s="154"/>
      <c r="AM17" s="334"/>
      <c r="AN17" s="154"/>
      <c r="AO17" s="154"/>
      <c r="AP17" s="154"/>
      <c r="AQ17" s="154"/>
      <c r="AR17" s="154"/>
      <c r="AS17" s="154"/>
      <c r="AT17" s="154"/>
      <c r="AU17" s="154"/>
      <c r="AV17" s="154"/>
      <c r="AW17" s="154"/>
      <c r="AX17" s="154"/>
      <c r="AY17" s="154"/>
      <c r="AZ17" s="154"/>
      <c r="BA17" s="154"/>
      <c r="BB17" s="154"/>
      <c r="BC17" s="154"/>
      <c r="BD17" s="154"/>
      <c r="BE17" s="154"/>
      <c r="BF17" s="154"/>
      <c r="BG17" s="154"/>
      <c r="BH17" s="154"/>
      <c r="BI17" s="154"/>
      <c r="BJ17" s="154"/>
    </row>
    <row r="18" spans="1:62" s="157" customFormat="1" ht="34.5" customHeight="1" thickBot="1">
      <c r="A18" s="160" t="s">
        <v>64</v>
      </c>
      <c r="B18" s="219"/>
      <c r="C18" s="645"/>
      <c r="D18" s="125" t="s">
        <v>186</v>
      </c>
      <c r="E18" s="576" t="s">
        <v>261</v>
      </c>
      <c r="F18" s="633"/>
      <c r="G18" s="633"/>
      <c r="H18" s="634"/>
      <c r="I18" s="154"/>
      <c r="J18" s="156"/>
      <c r="K18" s="338"/>
      <c r="L18" s="555"/>
      <c r="M18" s="556"/>
      <c r="N18" s="556"/>
      <c r="O18" s="556"/>
      <c r="P18" s="556"/>
      <c r="Q18" s="556"/>
      <c r="R18" s="556"/>
      <c r="S18" s="556"/>
      <c r="T18" s="556"/>
      <c r="U18" s="556"/>
      <c r="V18" s="556"/>
      <c r="W18" s="557"/>
      <c r="X18" s="156"/>
      <c r="Y18" s="407"/>
      <c r="Z18" s="154"/>
      <c r="AA18" s="154"/>
      <c r="AB18" s="154"/>
      <c r="AC18" s="156"/>
      <c r="AD18" s="154"/>
      <c r="AE18" s="154"/>
      <c r="AF18" s="154"/>
      <c r="AG18" s="231"/>
      <c r="AH18" s="154"/>
      <c r="AI18" s="154"/>
      <c r="AJ18" s="154"/>
      <c r="AK18" s="154"/>
      <c r="AL18" s="154"/>
      <c r="AM18" s="334"/>
      <c r="AN18" s="154"/>
      <c r="AO18" s="154"/>
      <c r="AP18" s="154"/>
      <c r="AQ18" s="154"/>
      <c r="AR18" s="154"/>
      <c r="AS18" s="154"/>
      <c r="AT18" s="154"/>
      <c r="AU18" s="154"/>
      <c r="AV18" s="154"/>
      <c r="AW18" s="154"/>
      <c r="AX18" s="154"/>
      <c r="AY18" s="154"/>
      <c r="AZ18" s="154"/>
      <c r="BA18" s="154"/>
      <c r="BB18" s="154"/>
      <c r="BC18" s="154"/>
      <c r="BD18" s="154"/>
      <c r="BE18" s="154"/>
      <c r="BF18" s="154"/>
      <c r="BG18" s="154"/>
      <c r="BH18" s="154"/>
      <c r="BI18" s="154"/>
      <c r="BJ18" s="154"/>
    </row>
    <row r="19" spans="1:62" s="157" customFormat="1" ht="34.5" customHeight="1" thickBot="1">
      <c r="A19" s="160" t="s">
        <v>66</v>
      </c>
      <c r="B19" s="219"/>
      <c r="C19" s="645"/>
      <c r="D19" s="125" t="s">
        <v>186</v>
      </c>
      <c r="E19" s="576" t="s">
        <v>262</v>
      </c>
      <c r="F19" s="633"/>
      <c r="G19" s="633"/>
      <c r="H19" s="634"/>
      <c r="I19" s="154"/>
      <c r="J19" s="156"/>
      <c r="K19" s="338"/>
      <c r="L19" s="555"/>
      <c r="M19" s="556"/>
      <c r="N19" s="556"/>
      <c r="O19" s="556"/>
      <c r="P19" s="556"/>
      <c r="Q19" s="556"/>
      <c r="R19" s="556"/>
      <c r="S19" s="556"/>
      <c r="T19" s="556"/>
      <c r="U19" s="556"/>
      <c r="V19" s="556"/>
      <c r="W19" s="557"/>
      <c r="X19" s="156"/>
      <c r="Y19" s="407"/>
      <c r="Z19" s="154"/>
      <c r="AA19" s="154"/>
      <c r="AB19" s="154"/>
      <c r="AC19" s="156"/>
      <c r="AD19" s="154"/>
      <c r="AE19" s="154"/>
      <c r="AF19" s="154"/>
      <c r="AG19" s="231"/>
      <c r="AH19" s="154"/>
      <c r="AI19" s="154"/>
      <c r="AJ19" s="154"/>
      <c r="AK19" s="154"/>
      <c r="AL19" s="154"/>
      <c r="AM19" s="334"/>
      <c r="AN19" s="154"/>
      <c r="AO19" s="154"/>
      <c r="AP19" s="154"/>
      <c r="AQ19" s="154"/>
      <c r="AR19" s="154"/>
      <c r="AS19" s="154"/>
      <c r="AT19" s="154"/>
      <c r="AU19" s="154"/>
      <c r="AV19" s="154"/>
      <c r="AW19" s="154"/>
      <c r="AX19" s="154"/>
      <c r="AY19" s="154"/>
      <c r="AZ19" s="154"/>
      <c r="BA19" s="154"/>
      <c r="BB19" s="154"/>
      <c r="BC19" s="154"/>
      <c r="BD19" s="154"/>
      <c r="BE19" s="154"/>
      <c r="BF19" s="154"/>
      <c r="BG19" s="154"/>
      <c r="BH19" s="154"/>
      <c r="BI19" s="154"/>
      <c r="BJ19" s="154"/>
    </row>
    <row r="20" spans="1:62" s="157" customFormat="1" ht="34.5" customHeight="1" thickBot="1">
      <c r="A20" s="160" t="s">
        <v>68</v>
      </c>
      <c r="B20" s="219"/>
      <c r="C20" s="645"/>
      <c r="D20" s="125" t="s">
        <v>186</v>
      </c>
      <c r="E20" s="576" t="s">
        <v>263</v>
      </c>
      <c r="F20" s="633"/>
      <c r="G20" s="633"/>
      <c r="H20" s="634"/>
      <c r="I20" s="154"/>
      <c r="J20" s="156"/>
      <c r="K20" s="338"/>
      <c r="L20" s="555"/>
      <c r="M20" s="556"/>
      <c r="N20" s="556"/>
      <c r="O20" s="556"/>
      <c r="P20" s="556"/>
      <c r="Q20" s="556"/>
      <c r="R20" s="556"/>
      <c r="S20" s="556"/>
      <c r="T20" s="556"/>
      <c r="U20" s="556"/>
      <c r="V20" s="556"/>
      <c r="W20" s="557"/>
      <c r="X20" s="156"/>
      <c r="Y20" s="407"/>
      <c r="Z20" s="154"/>
      <c r="AA20" s="154"/>
      <c r="AB20" s="154"/>
      <c r="AC20" s="156"/>
      <c r="AD20" s="154"/>
      <c r="AE20" s="154"/>
      <c r="AF20" s="154"/>
      <c r="AG20" s="231"/>
      <c r="AH20" s="154"/>
      <c r="AI20" s="154"/>
      <c r="AJ20" s="154"/>
      <c r="AK20" s="154"/>
      <c r="AL20" s="154"/>
      <c r="AM20" s="334"/>
      <c r="AN20" s="154"/>
      <c r="AO20" s="154"/>
      <c r="AP20" s="154"/>
      <c r="AQ20" s="154"/>
      <c r="AR20" s="154"/>
      <c r="AS20" s="154"/>
      <c r="AT20" s="154"/>
      <c r="AU20" s="154"/>
      <c r="AV20" s="154"/>
      <c r="AW20" s="154"/>
      <c r="AX20" s="154"/>
      <c r="AY20" s="154"/>
      <c r="AZ20" s="154"/>
      <c r="BA20" s="154"/>
      <c r="BB20" s="154"/>
      <c r="BC20" s="154"/>
      <c r="BD20" s="154"/>
      <c r="BE20" s="154"/>
      <c r="BF20" s="154"/>
      <c r="BG20" s="154"/>
      <c r="BH20" s="154"/>
      <c r="BI20" s="154"/>
      <c r="BJ20" s="154"/>
    </row>
    <row r="21" spans="1:62" s="157" customFormat="1" ht="34.5" customHeight="1" thickBot="1">
      <c r="A21" s="160" t="s">
        <v>181</v>
      </c>
      <c r="B21" s="219"/>
      <c r="C21" s="645"/>
      <c r="D21" s="125" t="s">
        <v>186</v>
      </c>
      <c r="E21" s="576" t="s">
        <v>264</v>
      </c>
      <c r="F21" s="633"/>
      <c r="G21" s="633"/>
      <c r="H21" s="634"/>
      <c r="I21" s="154"/>
      <c r="J21" s="156"/>
      <c r="K21" s="338"/>
      <c r="L21" s="558"/>
      <c r="M21" s="559"/>
      <c r="N21" s="559"/>
      <c r="O21" s="559"/>
      <c r="P21" s="559"/>
      <c r="Q21" s="559"/>
      <c r="R21" s="559"/>
      <c r="S21" s="559"/>
      <c r="T21" s="559"/>
      <c r="U21" s="559"/>
      <c r="V21" s="559"/>
      <c r="W21" s="560"/>
      <c r="X21" s="156"/>
      <c r="Y21" s="407"/>
      <c r="Z21" s="154"/>
      <c r="AA21" s="154"/>
      <c r="AB21" s="154"/>
      <c r="AC21" s="156"/>
      <c r="AD21" s="154"/>
      <c r="AE21" s="154"/>
      <c r="AF21" s="154"/>
      <c r="AG21" s="231"/>
      <c r="AH21" s="154"/>
      <c r="AI21" s="154"/>
      <c r="AJ21" s="154"/>
      <c r="AK21" s="154"/>
      <c r="AL21" s="154"/>
      <c r="AM21" s="334"/>
      <c r="AN21" s="154"/>
      <c r="AO21" s="154"/>
      <c r="AP21" s="154"/>
      <c r="AQ21" s="154"/>
      <c r="AR21" s="154"/>
      <c r="AS21" s="154"/>
      <c r="AT21" s="154"/>
      <c r="AU21" s="154"/>
      <c r="AV21" s="154"/>
      <c r="AW21" s="154"/>
      <c r="AX21" s="154"/>
      <c r="AY21" s="154"/>
      <c r="AZ21" s="154"/>
      <c r="BA21" s="154"/>
      <c r="BB21" s="154"/>
      <c r="BC21" s="154"/>
      <c r="BD21" s="154"/>
      <c r="BE21" s="154"/>
      <c r="BF21" s="154"/>
      <c r="BG21" s="154"/>
      <c r="BH21" s="154"/>
      <c r="BI21" s="154"/>
      <c r="BJ21" s="154"/>
    </row>
    <row r="22" spans="1:62" s="157" customFormat="1" ht="54" customHeight="1" thickBot="1">
      <c r="A22" s="160" t="s">
        <v>189</v>
      </c>
      <c r="B22" s="389" t="s">
        <v>247</v>
      </c>
      <c r="C22" s="645"/>
      <c r="D22" s="304" t="s">
        <v>187</v>
      </c>
      <c r="E22" s="576" t="s">
        <v>250</v>
      </c>
      <c r="F22" s="633"/>
      <c r="G22" s="633"/>
      <c r="H22" s="634"/>
      <c r="I22" s="154" t="s">
        <v>184</v>
      </c>
      <c r="J22" s="156"/>
      <c r="K22" s="338" t="s">
        <v>186</v>
      </c>
      <c r="L22" s="543" t="s">
        <v>321</v>
      </c>
      <c r="M22" s="544"/>
      <c r="N22" s="544"/>
      <c r="O22" s="544"/>
      <c r="P22" s="544"/>
      <c r="Q22" s="544"/>
      <c r="R22" s="544"/>
      <c r="S22" s="544"/>
      <c r="T22" s="544"/>
      <c r="U22" s="544"/>
      <c r="V22" s="544"/>
      <c r="W22" s="545"/>
      <c r="X22" s="156"/>
      <c r="Y22" s="407"/>
      <c r="Z22" s="154"/>
      <c r="AA22" s="154"/>
      <c r="AB22" s="154"/>
      <c r="AC22" s="156"/>
      <c r="AD22" s="154"/>
      <c r="AE22" s="154"/>
      <c r="AF22" s="154"/>
      <c r="AG22" s="231"/>
      <c r="AH22" s="154"/>
      <c r="AI22" s="154"/>
      <c r="AJ22" s="154"/>
      <c r="AK22" s="154"/>
      <c r="AL22" s="154"/>
      <c r="AM22" s="334"/>
      <c r="AN22" s="154"/>
      <c r="AO22" s="154"/>
      <c r="AP22" s="154"/>
      <c r="AQ22" s="154"/>
      <c r="AR22" s="154"/>
      <c r="AS22" s="154"/>
      <c r="AT22" s="154"/>
      <c r="AU22" s="154"/>
      <c r="AV22" s="154"/>
      <c r="AW22" s="154"/>
      <c r="AX22" s="154"/>
      <c r="AY22" s="154"/>
      <c r="AZ22" s="154"/>
      <c r="BA22" s="154"/>
      <c r="BB22" s="154"/>
      <c r="BC22" s="154"/>
      <c r="BD22" s="154"/>
      <c r="BE22" s="154"/>
      <c r="BF22" s="154"/>
      <c r="BG22" s="154"/>
      <c r="BH22" s="154"/>
      <c r="BI22" s="154"/>
      <c r="BJ22" s="154"/>
    </row>
    <row r="23" spans="1:62" s="172" customFormat="1" ht="9.75" customHeight="1" thickBot="1">
      <c r="A23" s="155"/>
      <c r="B23" s="335"/>
      <c r="C23" s="339"/>
      <c r="D23" s="158"/>
      <c r="E23" s="155"/>
      <c r="F23" s="155"/>
      <c r="G23" s="155"/>
      <c r="H23" s="155"/>
      <c r="I23" s="171"/>
      <c r="J23" s="171"/>
      <c r="K23" s="338"/>
      <c r="L23" s="155"/>
      <c r="M23" s="155"/>
      <c r="N23" s="155"/>
      <c r="O23" s="155"/>
      <c r="P23" s="155"/>
      <c r="Q23" s="155"/>
      <c r="R23" s="155"/>
      <c r="S23" s="155"/>
      <c r="T23" s="155"/>
      <c r="U23" s="155"/>
      <c r="V23" s="155"/>
      <c r="W23" s="171"/>
      <c r="X23" s="171"/>
      <c r="Y23" s="408"/>
      <c r="Z23" s="171"/>
      <c r="AA23" s="171"/>
      <c r="AB23" s="171"/>
      <c r="AC23" s="171"/>
      <c r="AD23" s="171"/>
      <c r="AE23" s="171"/>
      <c r="AF23" s="171"/>
      <c r="AG23" s="232"/>
      <c r="AH23" s="171"/>
      <c r="AI23" s="171"/>
      <c r="AJ23" s="171"/>
      <c r="AK23" s="171"/>
      <c r="AL23" s="171"/>
      <c r="AM23" s="334"/>
      <c r="AN23" s="171"/>
      <c r="AO23" s="171"/>
      <c r="AP23" s="171"/>
      <c r="AQ23" s="171"/>
      <c r="AR23" s="171"/>
      <c r="AS23" s="171"/>
      <c r="AT23" s="171"/>
      <c r="AU23" s="171"/>
      <c r="AV23" s="171"/>
      <c r="AW23" s="171"/>
      <c r="AX23" s="171"/>
      <c r="AY23" s="171"/>
      <c r="AZ23" s="171"/>
      <c r="BA23" s="171"/>
      <c r="BB23" s="171"/>
      <c r="BC23" s="171"/>
      <c r="BD23" s="171"/>
      <c r="BE23" s="171"/>
      <c r="BF23" s="171"/>
      <c r="BG23" s="171"/>
      <c r="BH23" s="171"/>
      <c r="BI23" s="171"/>
      <c r="BJ23" s="171"/>
    </row>
    <row r="24" spans="1:62" s="129" customFormat="1" ht="29.25" customHeight="1" thickBot="1">
      <c r="A24" s="656" t="s">
        <v>118</v>
      </c>
      <c r="B24" s="657"/>
      <c r="C24" s="126"/>
      <c r="D24" s="126"/>
      <c r="E24" s="133"/>
      <c r="F24" s="133"/>
      <c r="G24" s="133"/>
      <c r="H24" s="127"/>
      <c r="I24" s="126"/>
      <c r="J24" s="128"/>
      <c r="K24" s="337"/>
      <c r="L24" s="132"/>
      <c r="M24" s="131"/>
      <c r="N24" s="131"/>
      <c r="O24" s="131"/>
      <c r="P24" s="131"/>
      <c r="Q24" s="131"/>
      <c r="R24" s="131"/>
      <c r="S24" s="131"/>
      <c r="T24" s="131"/>
      <c r="U24" s="131"/>
      <c r="V24" s="131"/>
      <c r="W24" s="131"/>
      <c r="X24" s="128"/>
      <c r="Y24" s="406"/>
      <c r="Z24" s="126"/>
      <c r="AA24" s="126"/>
      <c r="AB24" s="126"/>
      <c r="AC24" s="128"/>
      <c r="AD24" s="126"/>
      <c r="AE24" s="126"/>
      <c r="AF24" s="126"/>
      <c r="AG24" s="231"/>
      <c r="AH24" s="126"/>
      <c r="AI24" s="126"/>
      <c r="AJ24" s="126"/>
      <c r="AK24" s="126"/>
      <c r="AL24" s="126"/>
      <c r="AM24" s="334"/>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row>
    <row r="25" spans="1:62" s="129" customFormat="1" ht="34.5" customHeight="1" thickBot="1">
      <c r="A25" s="153" t="s">
        <v>41</v>
      </c>
      <c r="B25" s="215"/>
      <c r="C25" s="153" t="s">
        <v>40</v>
      </c>
      <c r="D25" s="125" t="s">
        <v>186</v>
      </c>
      <c r="E25" s="635" t="s">
        <v>265</v>
      </c>
      <c r="F25" s="636"/>
      <c r="G25" s="146" t="s">
        <v>182</v>
      </c>
      <c r="H25" s="162">
        <f>B26*55*1.1625/1000</f>
        <v>0</v>
      </c>
      <c r="I25" s="126" t="s">
        <v>184</v>
      </c>
      <c r="J25" s="128"/>
      <c r="K25" s="337" t="s">
        <v>186</v>
      </c>
      <c r="L25" s="534" t="s">
        <v>322</v>
      </c>
      <c r="M25" s="626"/>
      <c r="N25" s="626"/>
      <c r="O25" s="626"/>
      <c r="P25" s="626"/>
      <c r="Q25" s="626"/>
      <c r="R25" s="626"/>
      <c r="S25" s="626"/>
      <c r="T25" s="626"/>
      <c r="U25" s="626"/>
      <c r="V25" s="626"/>
      <c r="W25" s="627"/>
      <c r="X25" s="128"/>
      <c r="Y25" s="406"/>
      <c r="Z25" s="126"/>
      <c r="AA25" s="126"/>
      <c r="AB25" s="126"/>
      <c r="AC25" s="128"/>
      <c r="AD25" s="126"/>
      <c r="AE25" s="126"/>
      <c r="AF25" s="126"/>
      <c r="AG25" s="231"/>
      <c r="AH25" s="126"/>
      <c r="AI25" s="126"/>
      <c r="AJ25" s="126"/>
      <c r="AK25" s="126"/>
      <c r="AL25" s="126"/>
      <c r="AM25" s="334"/>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row>
    <row r="26" spans="1:62" s="129" customFormat="1" ht="34.5" customHeight="1" thickBot="1">
      <c r="A26" s="153" t="s">
        <v>147</v>
      </c>
      <c r="B26" s="215"/>
      <c r="C26" s="153" t="s">
        <v>146</v>
      </c>
      <c r="D26" s="125" t="s">
        <v>186</v>
      </c>
      <c r="E26" s="637"/>
      <c r="F26" s="638"/>
      <c r="G26" s="159" t="s">
        <v>183</v>
      </c>
      <c r="H26" s="162">
        <f>B25*1000/55/1.1625</f>
        <v>0</v>
      </c>
      <c r="I26" s="126" t="s">
        <v>184</v>
      </c>
      <c r="J26" s="128"/>
      <c r="K26" s="337" t="s">
        <v>186</v>
      </c>
      <c r="L26" s="628"/>
      <c r="M26" s="629"/>
      <c r="N26" s="629"/>
      <c r="O26" s="629"/>
      <c r="P26" s="629"/>
      <c r="Q26" s="629"/>
      <c r="R26" s="629"/>
      <c r="S26" s="629"/>
      <c r="T26" s="629"/>
      <c r="U26" s="629"/>
      <c r="V26" s="629"/>
      <c r="W26" s="630"/>
      <c r="X26" s="128"/>
      <c r="Y26" s="406"/>
      <c r="Z26" s="126"/>
      <c r="AA26" s="126"/>
      <c r="AB26" s="126"/>
      <c r="AC26" s="128"/>
      <c r="AD26" s="126"/>
      <c r="AE26" s="126"/>
      <c r="AF26" s="126"/>
      <c r="AG26" s="231"/>
      <c r="AH26" s="126"/>
      <c r="AI26" s="126"/>
      <c r="AJ26" s="126"/>
      <c r="AK26" s="126"/>
      <c r="AL26" s="126"/>
      <c r="AM26" s="334"/>
      <c r="AN26" s="126"/>
      <c r="AO26" s="126"/>
      <c r="AP26" s="126"/>
      <c r="AQ26" s="126"/>
      <c r="AR26" s="126"/>
      <c r="AS26" s="126"/>
      <c r="AT26" s="126"/>
      <c r="AU26" s="126"/>
      <c r="AV26" s="126"/>
      <c r="AW26" s="126"/>
      <c r="AX26" s="126"/>
      <c r="AY26" s="126"/>
      <c r="AZ26" s="126"/>
      <c r="BA26" s="126"/>
      <c r="BB26" s="126"/>
      <c r="BC26" s="126"/>
      <c r="BD26" s="126"/>
      <c r="BE26" s="126"/>
      <c r="BF26" s="126"/>
      <c r="BG26" s="126"/>
      <c r="BH26" s="126"/>
      <c r="BI26" s="126"/>
      <c r="BJ26" s="126"/>
    </row>
    <row r="27" spans="1:62" s="129" customFormat="1" ht="34.5" customHeight="1" thickBot="1">
      <c r="A27" s="153" t="s">
        <v>47</v>
      </c>
      <c r="B27" s="215"/>
      <c r="C27" s="161" t="s">
        <v>190</v>
      </c>
      <c r="D27" s="125" t="s">
        <v>186</v>
      </c>
      <c r="E27" s="658" t="s">
        <v>266</v>
      </c>
      <c r="F27" s="696"/>
      <c r="G27" s="696"/>
      <c r="H27" s="697"/>
      <c r="I27" s="126"/>
      <c r="J27" s="128"/>
      <c r="K27" s="337"/>
      <c r="L27" s="131"/>
      <c r="M27" s="131"/>
      <c r="N27" s="131"/>
      <c r="O27" s="131"/>
      <c r="P27" s="131"/>
      <c r="Q27" s="131"/>
      <c r="R27" s="131"/>
      <c r="S27" s="131"/>
      <c r="T27" s="131"/>
      <c r="U27" s="131"/>
      <c r="V27" s="131"/>
      <c r="W27" s="131"/>
      <c r="X27" s="128"/>
      <c r="Y27" s="406"/>
      <c r="Z27" s="126"/>
      <c r="AA27" s="126"/>
      <c r="AB27" s="126"/>
      <c r="AC27" s="128"/>
      <c r="AD27" s="126"/>
      <c r="AE27" s="126"/>
      <c r="AF27" s="126"/>
      <c r="AG27" s="231"/>
      <c r="AH27" s="126"/>
      <c r="AI27" s="126"/>
      <c r="AJ27" s="126"/>
      <c r="AK27" s="126"/>
      <c r="AL27" s="126"/>
      <c r="AM27" s="334"/>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row>
    <row r="28" spans="1:62" s="129" customFormat="1" ht="34.5" customHeight="1" thickBot="1">
      <c r="A28" s="153" t="s">
        <v>46</v>
      </c>
      <c r="B28" s="215"/>
      <c r="C28" s="161" t="s">
        <v>190</v>
      </c>
      <c r="D28" s="125" t="s">
        <v>186</v>
      </c>
      <c r="E28" s="658" t="s">
        <v>267</v>
      </c>
      <c r="F28" s="696"/>
      <c r="G28" s="696"/>
      <c r="H28" s="697"/>
      <c r="I28" s="126" t="s">
        <v>184</v>
      </c>
      <c r="J28" s="128"/>
      <c r="K28" s="337" t="s">
        <v>186</v>
      </c>
      <c r="L28" s="543" t="s">
        <v>312</v>
      </c>
      <c r="M28" s="544"/>
      <c r="N28" s="544"/>
      <c r="O28" s="544"/>
      <c r="P28" s="544"/>
      <c r="Q28" s="544"/>
      <c r="R28" s="544"/>
      <c r="S28" s="544"/>
      <c r="T28" s="544"/>
      <c r="U28" s="544"/>
      <c r="V28" s="544"/>
      <c r="W28" s="545"/>
      <c r="X28" s="128"/>
      <c r="Y28" s="406"/>
      <c r="Z28" s="126"/>
      <c r="AA28" s="126"/>
      <c r="AB28" s="126"/>
      <c r="AC28" s="128"/>
      <c r="AD28" s="126"/>
      <c r="AE28" s="126"/>
      <c r="AF28" s="126"/>
      <c r="AG28" s="231"/>
      <c r="AH28" s="126"/>
      <c r="AI28" s="126"/>
      <c r="AJ28" s="126"/>
      <c r="AK28" s="126"/>
      <c r="AL28" s="126"/>
      <c r="AM28" s="334"/>
      <c r="AN28" s="126"/>
      <c r="AO28" s="126"/>
      <c r="AP28" s="126"/>
      <c r="AQ28" s="126"/>
      <c r="AR28" s="126"/>
      <c r="AS28" s="126"/>
      <c r="AT28" s="126"/>
      <c r="AU28" s="126"/>
      <c r="AV28" s="126"/>
      <c r="AW28" s="126"/>
      <c r="AX28" s="126"/>
      <c r="AY28" s="126"/>
      <c r="AZ28" s="126"/>
      <c r="BA28" s="126"/>
      <c r="BB28" s="126"/>
      <c r="BC28" s="126"/>
      <c r="BD28" s="126"/>
      <c r="BE28" s="126"/>
      <c r="BF28" s="126"/>
      <c r="BG28" s="126"/>
      <c r="BH28" s="126"/>
      <c r="BI28" s="126"/>
      <c r="BJ28" s="126"/>
    </row>
    <row r="29" spans="1:62" s="129" customFormat="1" ht="34.5" customHeight="1" thickBot="1">
      <c r="A29" s="153" t="s">
        <v>52</v>
      </c>
      <c r="B29" s="162">
        <f>SUM(Eingaben!AC127:AK127)/9</f>
        <v>65</v>
      </c>
      <c r="C29" s="161" t="s">
        <v>202</v>
      </c>
      <c r="D29" s="125" t="s">
        <v>186</v>
      </c>
      <c r="E29" s="658" t="s">
        <v>295</v>
      </c>
      <c r="F29" s="696"/>
      <c r="G29" s="696"/>
      <c r="H29" s="697"/>
      <c r="I29" s="126" t="s">
        <v>184</v>
      </c>
      <c r="J29" s="128"/>
      <c r="K29" s="337" t="s">
        <v>186</v>
      </c>
      <c r="L29" s="543" t="s">
        <v>323</v>
      </c>
      <c r="M29" s="544"/>
      <c r="N29" s="544"/>
      <c r="O29" s="544"/>
      <c r="P29" s="544"/>
      <c r="Q29" s="544"/>
      <c r="R29" s="544"/>
      <c r="S29" s="544"/>
      <c r="T29" s="544"/>
      <c r="U29" s="544"/>
      <c r="V29" s="544"/>
      <c r="W29" s="545"/>
      <c r="X29" s="128"/>
      <c r="Y29" s="406"/>
      <c r="Z29" s="126"/>
      <c r="AA29" s="126"/>
      <c r="AB29" s="126"/>
      <c r="AC29" s="128"/>
      <c r="AD29" s="126"/>
      <c r="AE29" s="126"/>
      <c r="AF29" s="126"/>
      <c r="AG29" s="231"/>
      <c r="AH29" s="126"/>
      <c r="AI29" s="126"/>
      <c r="AJ29" s="126"/>
      <c r="AK29" s="126"/>
      <c r="AL29" s="126"/>
      <c r="AM29" s="334"/>
      <c r="AN29" s="126"/>
      <c r="AO29" s="126"/>
      <c r="AP29" s="126"/>
      <c r="AQ29" s="126"/>
      <c r="AR29" s="126"/>
      <c r="AS29" s="126"/>
      <c r="AT29" s="126"/>
      <c r="AU29" s="126"/>
      <c r="AV29" s="126"/>
      <c r="AW29" s="126"/>
      <c r="AX29" s="126"/>
      <c r="AY29" s="126"/>
      <c r="AZ29" s="126"/>
      <c r="BA29" s="126"/>
      <c r="BB29" s="126"/>
      <c r="BC29" s="126"/>
      <c r="BD29" s="126"/>
      <c r="BE29" s="126"/>
      <c r="BF29" s="126"/>
      <c r="BG29" s="126"/>
      <c r="BH29" s="126"/>
      <c r="BI29" s="126"/>
      <c r="BJ29" s="126"/>
    </row>
    <row r="30" spans="1:62" s="129" customFormat="1" ht="51.75" customHeight="1" thickBot="1">
      <c r="A30" s="153" t="s">
        <v>53</v>
      </c>
      <c r="B30" s="162">
        <f>SUM(AC137:AK137)/9</f>
        <v>58</v>
      </c>
      <c r="C30" s="161" t="s">
        <v>191</v>
      </c>
      <c r="D30" s="125" t="s">
        <v>186</v>
      </c>
      <c r="E30" s="658" t="s">
        <v>296</v>
      </c>
      <c r="F30" s="696"/>
      <c r="G30" s="696"/>
      <c r="H30" s="697"/>
      <c r="I30" s="126" t="s">
        <v>184</v>
      </c>
      <c r="J30" s="128"/>
      <c r="K30" s="337" t="s">
        <v>186</v>
      </c>
      <c r="L30" s="534" t="s">
        <v>324</v>
      </c>
      <c r="M30" s="700"/>
      <c r="N30" s="700"/>
      <c r="O30" s="700"/>
      <c r="P30" s="700"/>
      <c r="Q30" s="700"/>
      <c r="R30" s="700"/>
      <c r="S30" s="700"/>
      <c r="T30" s="700"/>
      <c r="U30" s="700"/>
      <c r="V30" s="700"/>
      <c r="W30" s="627"/>
      <c r="X30" s="128"/>
      <c r="Y30" s="406"/>
      <c r="Z30" s="126"/>
      <c r="AA30" s="126"/>
      <c r="AB30" s="126"/>
      <c r="AC30" s="128"/>
      <c r="AD30" s="126"/>
      <c r="AE30" s="126"/>
      <c r="AF30" s="126"/>
      <c r="AG30" s="231"/>
      <c r="AH30" s="126"/>
      <c r="AI30" s="126"/>
      <c r="AJ30" s="126"/>
      <c r="AK30" s="126"/>
      <c r="AL30" s="126"/>
      <c r="AM30" s="334"/>
      <c r="AN30" s="126"/>
      <c r="AO30" s="126"/>
      <c r="AP30" s="126"/>
      <c r="AQ30" s="126"/>
      <c r="AR30" s="126"/>
      <c r="AS30" s="126"/>
      <c r="AT30" s="126"/>
      <c r="AU30" s="126"/>
      <c r="AV30" s="126"/>
      <c r="AW30" s="126"/>
      <c r="AX30" s="126"/>
      <c r="AY30" s="126"/>
      <c r="AZ30" s="126"/>
      <c r="BA30" s="126"/>
      <c r="BB30" s="126"/>
      <c r="BC30" s="126"/>
      <c r="BD30" s="126"/>
      <c r="BE30" s="126"/>
      <c r="BF30" s="126"/>
      <c r="BG30" s="126"/>
      <c r="BH30" s="126"/>
      <c r="BI30" s="126"/>
      <c r="BJ30" s="126"/>
    </row>
    <row r="31" spans="1:62" s="129" customFormat="1" ht="9.75" customHeight="1" thickBot="1">
      <c r="A31" s="126"/>
      <c r="B31" s="126"/>
      <c r="C31" s="126"/>
      <c r="D31" s="128"/>
      <c r="E31" s="126"/>
      <c r="F31" s="126"/>
      <c r="G31" s="126"/>
      <c r="H31" s="126"/>
      <c r="I31" s="126"/>
      <c r="J31" s="128"/>
      <c r="K31" s="340"/>
      <c r="L31" s="537"/>
      <c r="M31" s="538"/>
      <c r="N31" s="538"/>
      <c r="O31" s="538"/>
      <c r="P31" s="538"/>
      <c r="Q31" s="538"/>
      <c r="R31" s="538"/>
      <c r="S31" s="538"/>
      <c r="T31" s="538"/>
      <c r="U31" s="538"/>
      <c r="V31" s="538"/>
      <c r="W31" s="539"/>
      <c r="X31" s="128"/>
      <c r="Y31" s="406"/>
      <c r="Z31" s="126"/>
      <c r="AA31" s="126"/>
      <c r="AB31" s="126"/>
      <c r="AC31" s="128"/>
      <c r="AD31" s="126"/>
      <c r="AE31" s="126"/>
      <c r="AF31" s="126"/>
      <c r="AG31" s="231"/>
      <c r="AH31" s="126"/>
      <c r="AI31" s="126"/>
      <c r="AJ31" s="126"/>
      <c r="AK31" s="126"/>
      <c r="AL31" s="126"/>
      <c r="AM31" s="334"/>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row>
    <row r="32" spans="1:62" s="152" customFormat="1" ht="34.5" customHeight="1" thickBot="1">
      <c r="A32" s="654" t="s">
        <v>124</v>
      </c>
      <c r="B32" s="655"/>
      <c r="C32" s="165"/>
      <c r="D32" s="166"/>
      <c r="E32" s="165"/>
      <c r="F32" s="165"/>
      <c r="G32" s="165"/>
      <c r="H32" s="165"/>
      <c r="I32" s="147"/>
      <c r="J32" s="151"/>
      <c r="K32" s="329"/>
      <c r="L32" s="150"/>
      <c r="M32" s="150"/>
      <c r="N32" s="150"/>
      <c r="O32" s="150"/>
      <c r="P32" s="150"/>
      <c r="Q32" s="150"/>
      <c r="R32" s="150"/>
      <c r="S32" s="150"/>
      <c r="T32" s="150"/>
      <c r="U32" s="150"/>
      <c r="V32" s="150"/>
      <c r="W32" s="150"/>
      <c r="X32" s="151"/>
      <c r="Y32" s="405"/>
      <c r="Z32" s="147"/>
      <c r="AA32" s="147"/>
      <c r="AB32" s="147"/>
      <c r="AC32" s="151"/>
      <c r="AD32" s="147"/>
      <c r="AE32" s="147"/>
      <c r="AF32" s="147"/>
      <c r="AG32" s="231"/>
      <c r="AH32" s="147"/>
      <c r="AI32" s="147"/>
      <c r="AJ32" s="147"/>
      <c r="AK32" s="147"/>
      <c r="AL32" s="147"/>
      <c r="AM32" s="334"/>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row>
    <row r="33" spans="1:62" s="152" customFormat="1" ht="34.5" customHeight="1" thickBot="1">
      <c r="A33" s="153" t="s">
        <v>188</v>
      </c>
      <c r="B33" s="215"/>
      <c r="C33" s="165"/>
      <c r="D33" s="145" t="s">
        <v>186</v>
      </c>
      <c r="E33" s="658" t="s">
        <v>268</v>
      </c>
      <c r="F33" s="541"/>
      <c r="G33" s="541"/>
      <c r="H33" s="542"/>
      <c r="I33" s="147" t="s">
        <v>184</v>
      </c>
      <c r="J33" s="151"/>
      <c r="K33" s="205" t="s">
        <v>186</v>
      </c>
      <c r="L33" s="543" t="s">
        <v>325</v>
      </c>
      <c r="M33" s="544"/>
      <c r="N33" s="544"/>
      <c r="O33" s="544"/>
      <c r="P33" s="544"/>
      <c r="Q33" s="544"/>
      <c r="R33" s="544"/>
      <c r="S33" s="544"/>
      <c r="T33" s="544"/>
      <c r="U33" s="544"/>
      <c r="V33" s="544"/>
      <c r="W33" s="552"/>
      <c r="X33" s="151"/>
      <c r="Y33" s="405"/>
      <c r="Z33" s="147"/>
      <c r="AA33" s="147"/>
      <c r="AB33" s="147"/>
      <c r="AC33" s="151"/>
      <c r="AD33" s="147"/>
      <c r="AE33" s="147"/>
      <c r="AF33" s="147"/>
      <c r="AG33" s="231"/>
      <c r="AH33" s="147"/>
      <c r="AI33" s="147"/>
      <c r="AJ33" s="147"/>
      <c r="AK33" s="147"/>
      <c r="AL33" s="147"/>
      <c r="AM33" s="334"/>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row>
    <row r="34" spans="1:62" s="149" customFormat="1" ht="9.75" customHeight="1" thickBot="1">
      <c r="A34" s="131"/>
      <c r="B34" s="335"/>
      <c r="C34" s="131"/>
      <c r="D34" s="145"/>
      <c r="E34" s="131"/>
      <c r="F34" s="127"/>
      <c r="G34" s="127"/>
      <c r="H34" s="127"/>
      <c r="I34" s="150"/>
      <c r="J34" s="150"/>
      <c r="K34" s="205"/>
      <c r="L34" s="155"/>
      <c r="M34" s="155"/>
      <c r="N34" s="155"/>
      <c r="O34" s="155"/>
      <c r="P34" s="155"/>
      <c r="Q34" s="155"/>
      <c r="R34" s="155"/>
      <c r="S34" s="155"/>
      <c r="T34" s="155"/>
      <c r="U34" s="155"/>
      <c r="V34" s="155"/>
      <c r="W34" s="336"/>
      <c r="X34" s="150"/>
      <c r="Y34" s="303"/>
      <c r="Z34" s="150"/>
      <c r="AA34" s="150"/>
      <c r="AB34" s="150"/>
      <c r="AC34" s="150"/>
      <c r="AD34" s="150"/>
      <c r="AE34" s="150"/>
      <c r="AF34" s="150"/>
      <c r="AG34" s="232"/>
      <c r="AH34" s="150"/>
      <c r="AI34" s="150"/>
      <c r="AJ34" s="150"/>
      <c r="AK34" s="150"/>
      <c r="AL34" s="150"/>
      <c r="AM34" s="334"/>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c r="BJ34" s="150"/>
    </row>
    <row r="35" spans="1:62" s="129" customFormat="1" ht="34.5" customHeight="1" thickBot="1">
      <c r="A35" s="167" t="s">
        <v>121</v>
      </c>
      <c r="B35" s="170"/>
      <c r="C35" s="147"/>
      <c r="D35" s="151"/>
      <c r="E35" s="147"/>
      <c r="F35" s="147"/>
      <c r="G35" s="147"/>
      <c r="H35" s="147"/>
      <c r="I35" s="126"/>
      <c r="J35" s="128"/>
      <c r="K35" s="340"/>
      <c r="L35" s="721" t="s">
        <v>327</v>
      </c>
      <c r="M35" s="722"/>
      <c r="N35" s="722"/>
      <c r="O35" s="722"/>
      <c r="P35" s="722"/>
      <c r="Q35" s="722"/>
      <c r="R35" s="722"/>
      <c r="S35" s="722"/>
      <c r="T35" s="722"/>
      <c r="U35" s="722"/>
      <c r="V35" s="722"/>
      <c r="W35" s="722"/>
      <c r="X35" s="128"/>
      <c r="Y35" s="406"/>
      <c r="Z35" s="126"/>
      <c r="AA35" s="126"/>
      <c r="AB35" s="126"/>
      <c r="AC35" s="128"/>
      <c r="AD35" s="126"/>
      <c r="AE35" s="126"/>
      <c r="AF35" s="126"/>
      <c r="AG35" s="231"/>
      <c r="AH35" s="126"/>
      <c r="AI35" s="126"/>
      <c r="AJ35" s="126"/>
      <c r="AK35" s="126"/>
      <c r="AL35" s="126"/>
      <c r="AM35" s="334"/>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row>
    <row r="36" spans="1:62" s="129" customFormat="1" ht="34.5" customHeight="1" thickBot="1">
      <c r="A36" s="153" t="s">
        <v>115</v>
      </c>
      <c r="B36" s="455"/>
      <c r="C36" s="147"/>
      <c r="D36" s="145" t="s">
        <v>186</v>
      </c>
      <c r="E36" s="658" t="s">
        <v>269</v>
      </c>
      <c r="F36" s="541"/>
      <c r="G36" s="541"/>
      <c r="H36" s="542"/>
      <c r="I36" s="126" t="s">
        <v>184</v>
      </c>
      <c r="J36" s="128"/>
      <c r="K36" s="337" t="s">
        <v>186</v>
      </c>
      <c r="L36" s="532"/>
      <c r="M36" s="532"/>
      <c r="N36" s="532"/>
      <c r="O36" s="532"/>
      <c r="P36" s="532"/>
      <c r="Q36" s="532"/>
      <c r="R36" s="532"/>
      <c r="S36" s="532"/>
      <c r="T36" s="532"/>
      <c r="U36" s="532"/>
      <c r="V36" s="532"/>
      <c r="W36" s="532"/>
      <c r="X36" s="128"/>
      <c r="Y36" s="406"/>
      <c r="Z36" s="126"/>
      <c r="AA36" s="126"/>
      <c r="AB36" s="126"/>
      <c r="AC36" s="128"/>
      <c r="AD36" s="126"/>
      <c r="AE36" s="126"/>
      <c r="AF36" s="126"/>
      <c r="AG36" s="231"/>
      <c r="AH36" s="126"/>
      <c r="AI36" s="126"/>
      <c r="AJ36" s="126"/>
      <c r="AK36" s="126"/>
      <c r="AL36" s="126"/>
      <c r="AM36" s="334"/>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row>
    <row r="37" spans="1:62" s="129" customFormat="1" ht="34.5" customHeight="1" thickBot="1">
      <c r="A37" s="153" t="s">
        <v>114</v>
      </c>
      <c r="B37" s="455"/>
      <c r="C37" s="147"/>
      <c r="D37" s="145" t="s">
        <v>186</v>
      </c>
      <c r="E37" s="658" t="s">
        <v>270</v>
      </c>
      <c r="F37" s="541"/>
      <c r="G37" s="541"/>
      <c r="H37" s="542"/>
      <c r="I37" s="126" t="s">
        <v>184</v>
      </c>
      <c r="J37" s="128"/>
      <c r="K37" s="337" t="s">
        <v>186</v>
      </c>
      <c r="L37" s="543" t="s">
        <v>326</v>
      </c>
      <c r="M37" s="544"/>
      <c r="N37" s="544"/>
      <c r="O37" s="544"/>
      <c r="P37" s="544"/>
      <c r="Q37" s="544"/>
      <c r="R37" s="544"/>
      <c r="S37" s="544"/>
      <c r="T37" s="544"/>
      <c r="U37" s="544"/>
      <c r="V37" s="544"/>
      <c r="W37" s="545"/>
      <c r="X37" s="128"/>
      <c r="Y37" s="406"/>
      <c r="Z37" s="126"/>
      <c r="AA37" s="126"/>
      <c r="AB37" s="126"/>
      <c r="AC37" s="128"/>
      <c r="AD37" s="126"/>
      <c r="AE37" s="126"/>
      <c r="AF37" s="126"/>
      <c r="AG37" s="231"/>
      <c r="AH37" s="126"/>
      <c r="AI37" s="126"/>
      <c r="AJ37" s="126"/>
      <c r="AK37" s="126"/>
      <c r="AL37" s="126"/>
      <c r="AM37" s="334"/>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row>
    <row r="38" spans="1:62" s="129" customFormat="1" ht="34.5" customHeight="1" thickBot="1">
      <c r="A38" s="153" t="s">
        <v>122</v>
      </c>
      <c r="B38" s="455"/>
      <c r="C38" s="164" t="s">
        <v>123</v>
      </c>
      <c r="D38" s="145" t="s">
        <v>186</v>
      </c>
      <c r="E38" s="658" t="s">
        <v>271</v>
      </c>
      <c r="F38" s="541"/>
      <c r="G38" s="541"/>
      <c r="H38" s="542"/>
      <c r="I38" s="126" t="s">
        <v>184</v>
      </c>
      <c r="J38" s="128"/>
      <c r="K38" s="337" t="s">
        <v>186</v>
      </c>
      <c r="L38" s="543" t="s">
        <v>37</v>
      </c>
      <c r="M38" s="544"/>
      <c r="N38" s="544"/>
      <c r="O38" s="544"/>
      <c r="P38" s="544"/>
      <c r="Q38" s="544"/>
      <c r="R38" s="544"/>
      <c r="S38" s="544"/>
      <c r="T38" s="544"/>
      <c r="U38" s="544"/>
      <c r="V38" s="544"/>
      <c r="W38" s="545"/>
      <c r="X38" s="128"/>
      <c r="Y38" s="406"/>
      <c r="Z38" s="126"/>
      <c r="AA38" s="126"/>
      <c r="AB38" s="126"/>
      <c r="AC38" s="128"/>
      <c r="AD38" s="126"/>
      <c r="AE38" s="126"/>
      <c r="AF38" s="126"/>
      <c r="AG38" s="231"/>
      <c r="AH38" s="126"/>
      <c r="AI38" s="126"/>
      <c r="AJ38" s="126"/>
      <c r="AK38" s="126"/>
      <c r="AL38" s="126"/>
      <c r="AM38" s="334"/>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row>
    <row r="39" spans="1:62" s="129" customFormat="1" ht="34.5" customHeight="1" thickBot="1">
      <c r="A39" s="153" t="s">
        <v>95</v>
      </c>
      <c r="B39" s="455"/>
      <c r="C39" s="147"/>
      <c r="D39" s="145" t="s">
        <v>186</v>
      </c>
      <c r="E39" s="658" t="s">
        <v>272</v>
      </c>
      <c r="F39" s="541"/>
      <c r="G39" s="541"/>
      <c r="H39" s="542"/>
      <c r="I39" s="126" t="s">
        <v>184</v>
      </c>
      <c r="J39" s="128"/>
      <c r="K39" s="337" t="s">
        <v>186</v>
      </c>
      <c r="L39" s="543" t="s">
        <v>313</v>
      </c>
      <c r="M39" s="544"/>
      <c r="N39" s="544"/>
      <c r="O39" s="544"/>
      <c r="P39" s="544"/>
      <c r="Q39" s="544"/>
      <c r="R39" s="544"/>
      <c r="S39" s="544"/>
      <c r="T39" s="544"/>
      <c r="U39" s="544"/>
      <c r="V39" s="544"/>
      <c r="W39" s="545"/>
      <c r="X39" s="128"/>
      <c r="Y39" s="406"/>
      <c r="Z39" s="126"/>
      <c r="AA39" s="126"/>
      <c r="AB39" s="126"/>
      <c r="AC39" s="128"/>
      <c r="AD39" s="126"/>
      <c r="AE39" s="126"/>
      <c r="AF39" s="126"/>
      <c r="AG39" s="231"/>
      <c r="AH39" s="126"/>
      <c r="AI39" s="126"/>
      <c r="AJ39" s="126"/>
      <c r="AK39" s="126"/>
      <c r="AL39" s="126"/>
      <c r="AM39" s="334"/>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row>
    <row r="40" spans="1:62" s="129" customFormat="1" ht="69.75" customHeight="1" thickBot="1">
      <c r="A40" s="153" t="s">
        <v>192</v>
      </c>
      <c r="B40" s="455"/>
      <c r="C40" s="153" t="s">
        <v>193</v>
      </c>
      <c r="D40" s="145" t="s">
        <v>186</v>
      </c>
      <c r="E40" s="168" t="s">
        <v>273</v>
      </c>
      <c r="F40" s="178" t="s">
        <v>185</v>
      </c>
      <c r="G40" s="162">
        <f>B26*2/1000</f>
        <v>0</v>
      </c>
      <c r="H40" s="169">
        <f>B26*3/1000</f>
        <v>0</v>
      </c>
      <c r="I40" s="126" t="s">
        <v>184</v>
      </c>
      <c r="J40" s="128"/>
      <c r="K40" s="337" t="s">
        <v>186</v>
      </c>
      <c r="L40" s="543" t="s">
        <v>314</v>
      </c>
      <c r="M40" s="544"/>
      <c r="N40" s="544"/>
      <c r="O40" s="544"/>
      <c r="P40" s="544"/>
      <c r="Q40" s="544"/>
      <c r="R40" s="544"/>
      <c r="S40" s="544"/>
      <c r="T40" s="544"/>
      <c r="U40" s="544"/>
      <c r="V40" s="544"/>
      <c r="W40" s="545"/>
      <c r="X40" s="128"/>
      <c r="Y40" s="406"/>
      <c r="Z40" s="126"/>
      <c r="AA40" s="126"/>
      <c r="AB40" s="126"/>
      <c r="AC40" s="128"/>
      <c r="AD40" s="126"/>
      <c r="AE40" s="126"/>
      <c r="AF40" s="126"/>
      <c r="AG40" s="231"/>
      <c r="AH40" s="126"/>
      <c r="AI40" s="126"/>
      <c r="AJ40" s="126"/>
      <c r="AK40" s="126"/>
      <c r="AL40" s="126"/>
      <c r="AM40" s="334"/>
      <c r="AN40" s="126"/>
      <c r="AO40" s="126"/>
      <c r="AP40" s="126"/>
      <c r="AQ40" s="126"/>
      <c r="AR40" s="126"/>
      <c r="AS40" s="126"/>
      <c r="AT40" s="126"/>
      <c r="AU40" s="126"/>
      <c r="AV40" s="126"/>
      <c r="AW40" s="126"/>
      <c r="AX40" s="126"/>
      <c r="AY40" s="126"/>
      <c r="AZ40" s="126"/>
      <c r="BA40" s="126"/>
      <c r="BB40" s="126"/>
      <c r="BC40" s="126"/>
      <c r="BD40" s="126"/>
      <c r="BE40" s="126"/>
      <c r="BF40" s="126"/>
      <c r="BG40" s="126"/>
      <c r="BH40" s="126"/>
      <c r="BI40" s="126"/>
      <c r="BJ40" s="126"/>
    </row>
    <row r="41" spans="1:62" s="130" customFormat="1" ht="9.75" customHeight="1" thickBot="1">
      <c r="A41" s="131"/>
      <c r="B41" s="180"/>
      <c r="C41" s="131"/>
      <c r="D41" s="145"/>
      <c r="E41" s="179"/>
      <c r="F41" s="179"/>
      <c r="G41" s="180"/>
      <c r="H41" s="180"/>
      <c r="I41" s="127"/>
      <c r="J41" s="127"/>
      <c r="K41" s="337"/>
      <c r="L41" s="155"/>
      <c r="M41" s="155"/>
      <c r="N41" s="155"/>
      <c r="O41" s="155"/>
      <c r="P41" s="155"/>
      <c r="Q41" s="155"/>
      <c r="R41" s="155"/>
      <c r="S41" s="155"/>
      <c r="T41" s="155"/>
      <c r="U41" s="155"/>
      <c r="V41" s="155"/>
      <c r="W41" s="171"/>
      <c r="X41" s="127"/>
      <c r="Y41" s="409"/>
      <c r="Z41" s="127"/>
      <c r="AA41" s="127"/>
      <c r="AB41" s="127"/>
      <c r="AC41" s="127"/>
      <c r="AD41" s="127"/>
      <c r="AE41" s="127"/>
      <c r="AF41" s="127"/>
      <c r="AG41" s="232"/>
      <c r="AH41" s="127"/>
      <c r="AI41" s="127"/>
      <c r="AJ41" s="127"/>
      <c r="AK41" s="127"/>
      <c r="AL41" s="127"/>
      <c r="AM41" s="334"/>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row>
    <row r="42" spans="1:62" s="129" customFormat="1" ht="29.25" customHeight="1" thickBot="1">
      <c r="A42" s="167" t="s">
        <v>125</v>
      </c>
      <c r="B42" s="170"/>
      <c r="C42" s="126"/>
      <c r="D42" s="128"/>
      <c r="E42" s="126"/>
      <c r="F42" s="126"/>
      <c r="G42" s="126"/>
      <c r="H42" s="126"/>
      <c r="I42" s="126"/>
      <c r="J42" s="128"/>
      <c r="K42" s="340"/>
      <c r="L42" s="127"/>
      <c r="M42" s="127"/>
      <c r="N42" s="127"/>
      <c r="O42" s="127"/>
      <c r="P42" s="127"/>
      <c r="Q42" s="127"/>
      <c r="R42" s="127"/>
      <c r="S42" s="127"/>
      <c r="T42" s="127"/>
      <c r="U42" s="127"/>
      <c r="V42" s="127"/>
      <c r="W42" s="127"/>
      <c r="X42" s="128"/>
      <c r="Y42" s="406"/>
      <c r="Z42" s="126"/>
      <c r="AA42" s="126"/>
      <c r="AB42" s="126"/>
      <c r="AC42" s="128"/>
      <c r="AD42" s="126"/>
      <c r="AE42" s="126"/>
      <c r="AF42" s="126"/>
      <c r="AG42" s="231"/>
      <c r="AH42" s="126"/>
      <c r="AI42" s="126"/>
      <c r="AJ42" s="126"/>
      <c r="AK42" s="126"/>
      <c r="AL42" s="126"/>
      <c r="AM42" s="334"/>
      <c r="AN42" s="126"/>
      <c r="AO42" s="126"/>
      <c r="AP42" s="126"/>
      <c r="AQ42" s="126"/>
      <c r="AR42" s="126"/>
      <c r="AS42" s="126"/>
      <c r="AT42" s="126"/>
      <c r="AU42" s="126"/>
      <c r="AV42" s="126"/>
      <c r="AW42" s="126"/>
      <c r="AX42" s="126"/>
      <c r="AY42" s="126"/>
      <c r="AZ42" s="126"/>
      <c r="BA42" s="126"/>
      <c r="BB42" s="126"/>
      <c r="BC42" s="126"/>
      <c r="BD42" s="126"/>
      <c r="BE42" s="126"/>
      <c r="BF42" s="126"/>
      <c r="BG42" s="126"/>
      <c r="BH42" s="126"/>
      <c r="BI42" s="126"/>
      <c r="BJ42" s="126"/>
    </row>
    <row r="43" spans="1:62" s="129" customFormat="1" ht="69.75" customHeight="1" thickBot="1">
      <c r="A43" s="146" t="s">
        <v>131</v>
      </c>
      <c r="B43" s="455"/>
      <c r="C43" s="187" t="s">
        <v>126</v>
      </c>
      <c r="D43" s="125" t="s">
        <v>186</v>
      </c>
      <c r="E43" s="658" t="s">
        <v>274</v>
      </c>
      <c r="F43" s="541"/>
      <c r="G43" s="541"/>
      <c r="H43" s="542"/>
      <c r="I43" s="126" t="s">
        <v>184</v>
      </c>
      <c r="J43" s="128"/>
      <c r="K43" s="337" t="s">
        <v>186</v>
      </c>
      <c r="L43" s="543" t="s">
        <v>328</v>
      </c>
      <c r="M43" s="544"/>
      <c r="N43" s="544"/>
      <c r="O43" s="544"/>
      <c r="P43" s="544"/>
      <c r="Q43" s="544"/>
      <c r="R43" s="544"/>
      <c r="S43" s="544"/>
      <c r="T43" s="544"/>
      <c r="U43" s="544"/>
      <c r="V43" s="544"/>
      <c r="W43" s="545"/>
      <c r="X43" s="128"/>
      <c r="Y43" s="406"/>
      <c r="Z43" s="126"/>
      <c r="AA43" s="126"/>
      <c r="AB43" s="126"/>
      <c r="AC43" s="128"/>
      <c r="AD43" s="126"/>
      <c r="AE43" s="126"/>
      <c r="AF43" s="126"/>
      <c r="AG43" s="231"/>
      <c r="AH43" s="126"/>
      <c r="AI43" s="126"/>
      <c r="AJ43" s="126"/>
      <c r="AK43" s="126"/>
      <c r="AL43" s="126"/>
      <c r="AM43" s="334"/>
      <c r="AN43" s="126"/>
      <c r="AO43" s="126"/>
      <c r="AP43" s="126"/>
      <c r="AQ43" s="126"/>
      <c r="AR43" s="126"/>
      <c r="AS43" s="126"/>
      <c r="AT43" s="126"/>
      <c r="AU43" s="126"/>
      <c r="AV43" s="126"/>
      <c r="AW43" s="126"/>
      <c r="AX43" s="126"/>
      <c r="AY43" s="126"/>
      <c r="AZ43" s="126"/>
      <c r="BA43" s="126"/>
      <c r="BB43" s="126"/>
      <c r="BC43" s="126"/>
      <c r="BD43" s="126"/>
      <c r="BE43" s="126"/>
      <c r="BF43" s="126"/>
      <c r="BG43" s="126"/>
      <c r="BH43" s="126"/>
      <c r="BI43" s="126"/>
      <c r="BJ43" s="126"/>
    </row>
    <row r="44" spans="1:62" s="129" customFormat="1" ht="35.25" customHeight="1" thickBot="1">
      <c r="A44" s="146" t="s">
        <v>194</v>
      </c>
      <c r="B44" s="455"/>
      <c r="C44" s="164" t="s">
        <v>126</v>
      </c>
      <c r="D44" s="125" t="s">
        <v>186</v>
      </c>
      <c r="E44" s="658" t="s">
        <v>275</v>
      </c>
      <c r="F44" s="541"/>
      <c r="G44" s="541"/>
      <c r="H44" s="542"/>
      <c r="I44" s="126" t="s">
        <v>184</v>
      </c>
      <c r="J44" s="128"/>
      <c r="K44" s="337" t="s">
        <v>186</v>
      </c>
      <c r="L44" s="543" t="s">
        <v>319</v>
      </c>
      <c r="M44" s="544"/>
      <c r="N44" s="544"/>
      <c r="O44" s="544"/>
      <c r="P44" s="544"/>
      <c r="Q44" s="544"/>
      <c r="R44" s="544"/>
      <c r="S44" s="544"/>
      <c r="T44" s="544"/>
      <c r="U44" s="544"/>
      <c r="V44" s="544"/>
      <c r="W44" s="545"/>
      <c r="X44" s="128"/>
      <c r="Y44" s="406"/>
      <c r="Z44" s="126"/>
      <c r="AA44" s="126"/>
      <c r="AB44" s="126"/>
      <c r="AC44" s="128"/>
      <c r="AD44" s="126"/>
      <c r="AE44" s="126"/>
      <c r="AF44" s="126"/>
      <c r="AG44" s="231"/>
      <c r="AH44" s="126"/>
      <c r="AI44" s="126"/>
      <c r="AJ44" s="126"/>
      <c r="AK44" s="126"/>
      <c r="AL44" s="126"/>
      <c r="AM44" s="334"/>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row>
    <row r="45" spans="1:62" s="129" customFormat="1" ht="69.75" customHeight="1" thickBot="1">
      <c r="A45" s="146" t="s">
        <v>127</v>
      </c>
      <c r="B45" s="455"/>
      <c r="C45" s="134"/>
      <c r="D45" s="125" t="s">
        <v>186</v>
      </c>
      <c r="E45" s="658" t="s">
        <v>276</v>
      </c>
      <c r="F45" s="541"/>
      <c r="G45" s="541"/>
      <c r="H45" s="542"/>
      <c r="I45" s="126" t="s">
        <v>184</v>
      </c>
      <c r="J45" s="128"/>
      <c r="K45" s="337" t="s">
        <v>186</v>
      </c>
      <c r="L45" s="543" t="s">
        <v>329</v>
      </c>
      <c r="M45" s="544"/>
      <c r="N45" s="544"/>
      <c r="O45" s="544"/>
      <c r="P45" s="544"/>
      <c r="Q45" s="544"/>
      <c r="R45" s="544"/>
      <c r="S45" s="544"/>
      <c r="T45" s="544"/>
      <c r="U45" s="544"/>
      <c r="V45" s="544"/>
      <c r="W45" s="545"/>
      <c r="X45" s="128"/>
      <c r="Y45" s="406"/>
      <c r="Z45" s="126"/>
      <c r="AA45" s="126"/>
      <c r="AB45" s="126"/>
      <c r="AC45" s="128"/>
      <c r="AD45" s="126"/>
      <c r="AE45" s="126"/>
      <c r="AF45" s="126"/>
      <c r="AG45" s="231"/>
      <c r="AH45" s="126"/>
      <c r="AI45" s="126"/>
      <c r="AJ45" s="126"/>
      <c r="AK45" s="126"/>
      <c r="AL45" s="126"/>
      <c r="AM45" s="334"/>
      <c r="AN45" s="126"/>
      <c r="AO45" s="126"/>
      <c r="AP45" s="126"/>
      <c r="AQ45" s="126"/>
      <c r="AR45" s="126"/>
      <c r="AS45" s="126"/>
      <c r="AT45" s="126"/>
      <c r="AU45" s="126"/>
      <c r="AV45" s="126"/>
      <c r="AW45" s="126"/>
      <c r="AX45" s="126"/>
      <c r="AY45" s="126"/>
      <c r="AZ45" s="126"/>
      <c r="BA45" s="126"/>
      <c r="BB45" s="126"/>
      <c r="BC45" s="126"/>
      <c r="BD45" s="126"/>
      <c r="BE45" s="126"/>
      <c r="BF45" s="126"/>
      <c r="BG45" s="126"/>
      <c r="BH45" s="126"/>
      <c r="BI45" s="126"/>
      <c r="BJ45" s="126"/>
    </row>
    <row r="46" spans="1:62" s="129" customFormat="1" ht="35.25" customHeight="1" thickBot="1">
      <c r="A46" s="184" t="s">
        <v>128</v>
      </c>
      <c r="B46" s="455"/>
      <c r="C46" s="135"/>
      <c r="D46" s="125" t="s">
        <v>186</v>
      </c>
      <c r="E46" s="658" t="s">
        <v>277</v>
      </c>
      <c r="F46" s="541"/>
      <c r="G46" s="541"/>
      <c r="H46" s="542"/>
      <c r="I46" s="126" t="s">
        <v>184</v>
      </c>
      <c r="J46" s="128"/>
      <c r="K46" s="337" t="s">
        <v>186</v>
      </c>
      <c r="L46" s="543" t="s">
        <v>318</v>
      </c>
      <c r="M46" s="544"/>
      <c r="N46" s="544"/>
      <c r="O46" s="544"/>
      <c r="P46" s="544"/>
      <c r="Q46" s="544"/>
      <c r="R46" s="544"/>
      <c r="S46" s="544"/>
      <c r="T46" s="544"/>
      <c r="U46" s="544"/>
      <c r="V46" s="544"/>
      <c r="W46" s="545"/>
      <c r="X46" s="128"/>
      <c r="Y46" s="406"/>
      <c r="Z46" s="126"/>
      <c r="AA46" s="126"/>
      <c r="AB46" s="126"/>
      <c r="AC46" s="128"/>
      <c r="AD46" s="126"/>
      <c r="AE46" s="126"/>
      <c r="AF46" s="126"/>
      <c r="AG46" s="231"/>
      <c r="AH46" s="126"/>
      <c r="AI46" s="126"/>
      <c r="AJ46" s="126"/>
      <c r="AK46" s="126"/>
      <c r="AL46" s="126"/>
      <c r="AM46" s="334"/>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row>
    <row r="47" spans="1:62" s="129" customFormat="1" ht="66.75" customHeight="1" thickBot="1">
      <c r="A47" s="146" t="s">
        <v>129</v>
      </c>
      <c r="B47" s="455"/>
      <c r="C47" s="136"/>
      <c r="D47" s="125" t="s">
        <v>186</v>
      </c>
      <c r="E47" s="658" t="s">
        <v>278</v>
      </c>
      <c r="F47" s="541"/>
      <c r="G47" s="541"/>
      <c r="H47" s="542"/>
      <c r="I47" s="126" t="s">
        <v>184</v>
      </c>
      <c r="J47" s="128"/>
      <c r="K47" s="337" t="s">
        <v>186</v>
      </c>
      <c r="L47" s="543" t="s">
        <v>330</v>
      </c>
      <c r="M47" s="549"/>
      <c r="N47" s="549"/>
      <c r="O47" s="549"/>
      <c r="P47" s="549"/>
      <c r="Q47" s="549"/>
      <c r="R47" s="549"/>
      <c r="S47" s="549"/>
      <c r="T47" s="549"/>
      <c r="U47" s="549"/>
      <c r="V47" s="549"/>
      <c r="W47" s="550"/>
      <c r="X47" s="128"/>
      <c r="Y47" s="406"/>
      <c r="Z47" s="126"/>
      <c r="AA47" s="126"/>
      <c r="AB47" s="126"/>
      <c r="AC47" s="128"/>
      <c r="AD47" s="126"/>
      <c r="AE47" s="126"/>
      <c r="AF47" s="126"/>
      <c r="AG47" s="231"/>
      <c r="AH47" s="126"/>
      <c r="AI47" s="126"/>
      <c r="AJ47" s="126"/>
      <c r="AK47" s="126"/>
      <c r="AL47" s="126"/>
      <c r="AM47" s="334"/>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row>
    <row r="48" spans="1:62" s="130" customFormat="1" ht="9.75" customHeight="1" thickBot="1">
      <c r="A48" s="131"/>
      <c r="B48" s="335"/>
      <c r="C48" s="185"/>
      <c r="D48" s="125"/>
      <c r="E48" s="131"/>
      <c r="F48" s="131"/>
      <c r="G48" s="131"/>
      <c r="H48" s="131"/>
      <c r="I48" s="127"/>
      <c r="J48" s="127"/>
      <c r="K48" s="337"/>
      <c r="L48" s="181"/>
      <c r="M48" s="171"/>
      <c r="N48" s="171"/>
      <c r="O48" s="171"/>
      <c r="P48" s="171"/>
      <c r="Q48" s="171"/>
      <c r="R48" s="171"/>
      <c r="S48" s="171"/>
      <c r="T48" s="171"/>
      <c r="U48" s="171"/>
      <c r="V48" s="171"/>
      <c r="W48" s="171"/>
      <c r="X48" s="127"/>
      <c r="Y48" s="409"/>
      <c r="Z48" s="127"/>
      <c r="AA48" s="127"/>
      <c r="AB48" s="127"/>
      <c r="AC48" s="127"/>
      <c r="AD48" s="127"/>
      <c r="AE48" s="127"/>
      <c r="AF48" s="127"/>
      <c r="AG48" s="232"/>
      <c r="AH48" s="127"/>
      <c r="AI48" s="127"/>
      <c r="AJ48" s="127"/>
      <c r="AK48" s="127"/>
      <c r="AL48" s="127"/>
      <c r="AM48" s="334"/>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row>
    <row r="49" spans="1:62" s="129" customFormat="1" ht="29.25" customHeight="1" thickBot="1">
      <c r="A49" s="167" t="s">
        <v>86</v>
      </c>
      <c r="B49" s="186"/>
      <c r="C49" s="126"/>
      <c r="D49" s="128"/>
      <c r="E49" s="147"/>
      <c r="F49" s="147"/>
      <c r="G49" s="147"/>
      <c r="H49" s="147"/>
      <c r="I49" s="126"/>
      <c r="J49" s="128"/>
      <c r="K49" s="340"/>
      <c r="L49" s="561" t="s">
        <v>331</v>
      </c>
      <c r="M49" s="562"/>
      <c r="N49" s="562"/>
      <c r="O49" s="562"/>
      <c r="P49" s="562"/>
      <c r="Q49" s="562"/>
      <c r="R49" s="562"/>
      <c r="S49" s="562"/>
      <c r="T49" s="562"/>
      <c r="U49" s="562"/>
      <c r="V49" s="562"/>
      <c r="W49" s="563"/>
      <c r="X49" s="128"/>
      <c r="Y49" s="406"/>
      <c r="Z49" s="126"/>
      <c r="AA49" s="126"/>
      <c r="AB49" s="126"/>
      <c r="AC49" s="128"/>
      <c r="AD49" s="126"/>
      <c r="AE49" s="126"/>
      <c r="AF49" s="126"/>
      <c r="AG49" s="231"/>
      <c r="AH49" s="126"/>
      <c r="AI49" s="126"/>
      <c r="AJ49" s="126"/>
      <c r="AK49" s="126"/>
      <c r="AL49" s="126"/>
      <c r="AM49" s="334"/>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row>
    <row r="50" spans="1:62" s="129" customFormat="1" ht="34.5" customHeight="1" thickBot="1">
      <c r="A50" s="146" t="s">
        <v>130</v>
      </c>
      <c r="B50" s="455"/>
      <c r="C50" s="126"/>
      <c r="D50" s="125" t="s">
        <v>186</v>
      </c>
      <c r="E50" s="658" t="s">
        <v>279</v>
      </c>
      <c r="F50" s="541"/>
      <c r="G50" s="541"/>
      <c r="H50" s="542"/>
      <c r="I50" s="126" t="s">
        <v>184</v>
      </c>
      <c r="J50" s="128"/>
      <c r="K50" s="337" t="s">
        <v>186</v>
      </c>
      <c r="L50" s="564"/>
      <c r="M50" s="565"/>
      <c r="N50" s="565"/>
      <c r="O50" s="565"/>
      <c r="P50" s="565"/>
      <c r="Q50" s="565"/>
      <c r="R50" s="565"/>
      <c r="S50" s="565"/>
      <c r="T50" s="565"/>
      <c r="U50" s="565"/>
      <c r="V50" s="565"/>
      <c r="W50" s="566"/>
      <c r="X50" s="128"/>
      <c r="Y50" s="406"/>
      <c r="Z50" s="126"/>
      <c r="AA50" s="126"/>
      <c r="AB50" s="126"/>
      <c r="AC50" s="128"/>
      <c r="AD50" s="126"/>
      <c r="AE50" s="126"/>
      <c r="AF50" s="126"/>
      <c r="AG50" s="231"/>
      <c r="AH50" s="126"/>
      <c r="AI50" s="126"/>
      <c r="AJ50" s="126"/>
      <c r="AK50" s="126"/>
      <c r="AL50" s="126"/>
      <c r="AM50" s="334"/>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row>
    <row r="51" spans="1:62" s="129" customFormat="1" ht="29.25" customHeight="1" thickBot="1">
      <c r="A51" s="146" t="s">
        <v>114</v>
      </c>
      <c r="B51" s="455"/>
      <c r="C51" s="126"/>
      <c r="D51" s="125" t="s">
        <v>186</v>
      </c>
      <c r="E51" s="658" t="s">
        <v>280</v>
      </c>
      <c r="F51" s="541"/>
      <c r="G51" s="541"/>
      <c r="H51" s="542"/>
      <c r="I51" s="126" t="s">
        <v>184</v>
      </c>
      <c r="J51" s="128"/>
      <c r="K51" s="337" t="s">
        <v>186</v>
      </c>
      <c r="L51" s="528" t="s">
        <v>331</v>
      </c>
      <c r="M51" s="736"/>
      <c r="N51" s="736"/>
      <c r="O51" s="736"/>
      <c r="P51" s="736"/>
      <c r="Q51" s="736"/>
      <c r="R51" s="736"/>
      <c r="S51" s="736"/>
      <c r="T51" s="736"/>
      <c r="U51" s="736"/>
      <c r="V51" s="736"/>
      <c r="W51" s="737"/>
      <c r="X51" s="128"/>
      <c r="Y51" s="406"/>
      <c r="Z51" s="126"/>
      <c r="AA51" s="126"/>
      <c r="AB51" s="126"/>
      <c r="AC51" s="128"/>
      <c r="AD51" s="126"/>
      <c r="AE51" s="126"/>
      <c r="AF51" s="126"/>
      <c r="AG51" s="231"/>
      <c r="AH51" s="126"/>
      <c r="AI51" s="126"/>
      <c r="AJ51" s="126"/>
      <c r="AK51" s="126"/>
      <c r="AL51" s="126"/>
      <c r="AM51" s="334"/>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row>
    <row r="52" spans="1:62" s="130" customFormat="1" ht="9.75" customHeight="1" thickBot="1">
      <c r="A52" s="133"/>
      <c r="B52" s="341"/>
      <c r="C52" s="127"/>
      <c r="D52" s="125"/>
      <c r="E52" s="133"/>
      <c r="F52" s="133"/>
      <c r="G52" s="133"/>
      <c r="H52" s="133"/>
      <c r="I52" s="127"/>
      <c r="J52" s="127"/>
      <c r="K52" s="337"/>
      <c r="L52" s="708"/>
      <c r="M52" s="709"/>
      <c r="N52" s="709"/>
      <c r="O52" s="709"/>
      <c r="P52" s="709"/>
      <c r="Q52" s="709"/>
      <c r="R52" s="709"/>
      <c r="S52" s="709"/>
      <c r="T52" s="709"/>
      <c r="U52" s="709"/>
      <c r="V52" s="709"/>
      <c r="W52" s="710"/>
      <c r="X52" s="127"/>
      <c r="Y52" s="409"/>
      <c r="Z52" s="127"/>
      <c r="AA52" s="127"/>
      <c r="AB52" s="127"/>
      <c r="AC52" s="127"/>
      <c r="AD52" s="127"/>
      <c r="AE52" s="127"/>
      <c r="AF52" s="127"/>
      <c r="AG52" s="232"/>
      <c r="AH52" s="127"/>
      <c r="AI52" s="127"/>
      <c r="AJ52" s="127"/>
      <c r="AK52" s="127"/>
      <c r="AL52" s="127"/>
      <c r="AM52" s="334"/>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row>
    <row r="53" spans="1:62" s="152" customFormat="1" ht="34.5" customHeight="1" thickBot="1">
      <c r="A53" s="659" t="s">
        <v>145</v>
      </c>
      <c r="B53" s="660"/>
      <c r="C53" s="661"/>
      <c r="D53" s="147"/>
      <c r="E53" s="147"/>
      <c r="F53" s="147"/>
      <c r="G53" s="147"/>
      <c r="H53" s="147"/>
      <c r="I53" s="147"/>
      <c r="J53" s="151"/>
      <c r="K53" s="329"/>
      <c r="L53" s="531"/>
      <c r="M53" s="532"/>
      <c r="N53" s="532"/>
      <c r="O53" s="532"/>
      <c r="P53" s="532"/>
      <c r="Q53" s="532"/>
      <c r="R53" s="532"/>
      <c r="S53" s="532"/>
      <c r="T53" s="532"/>
      <c r="U53" s="532"/>
      <c r="V53" s="532"/>
      <c r="W53" s="533"/>
      <c r="X53" s="151"/>
      <c r="Y53" s="405"/>
      <c r="Z53" s="147"/>
      <c r="AA53" s="147"/>
      <c r="AB53" s="147"/>
      <c r="AC53" s="151"/>
      <c r="AD53" s="147"/>
      <c r="AE53" s="147"/>
      <c r="AF53" s="147"/>
      <c r="AG53" s="231"/>
      <c r="AH53" s="147"/>
      <c r="AI53" s="147"/>
      <c r="AJ53" s="147"/>
      <c r="AK53" s="147"/>
      <c r="AL53" s="147"/>
      <c r="AM53" s="334"/>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row>
    <row r="54" spans="1:62" s="152" customFormat="1" ht="34.5" customHeight="1" thickBot="1">
      <c r="A54" s="188"/>
      <c r="B54" s="182" t="s">
        <v>133</v>
      </c>
      <c r="C54" s="183" t="s">
        <v>134</v>
      </c>
      <c r="D54" s="189"/>
      <c r="E54" s="147"/>
      <c r="F54" s="147"/>
      <c r="G54" s="147"/>
      <c r="H54" s="147"/>
      <c r="I54" s="147"/>
      <c r="J54" s="151"/>
      <c r="K54" s="329"/>
      <c r="L54" s="131"/>
      <c r="M54" s="150"/>
      <c r="N54" s="150"/>
      <c r="O54" s="150"/>
      <c r="P54" s="150"/>
      <c r="Q54" s="150"/>
      <c r="R54" s="150"/>
      <c r="S54" s="150"/>
      <c r="T54" s="150"/>
      <c r="U54" s="150"/>
      <c r="V54" s="150"/>
      <c r="W54" s="150"/>
      <c r="X54" s="151"/>
      <c r="Y54" s="405"/>
      <c r="Z54" s="147"/>
      <c r="AA54" s="147"/>
      <c r="AB54" s="147"/>
      <c r="AC54" s="151"/>
      <c r="AD54" s="147"/>
      <c r="AE54" s="147"/>
      <c r="AF54" s="147"/>
      <c r="AG54" s="231"/>
      <c r="AH54" s="147"/>
      <c r="AI54" s="147"/>
      <c r="AJ54" s="147"/>
      <c r="AK54" s="147"/>
      <c r="AL54" s="147"/>
      <c r="AM54" s="334"/>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row>
    <row r="55" spans="1:62" s="152" customFormat="1" ht="34.5" customHeight="1" thickBot="1">
      <c r="A55" s="153" t="s">
        <v>132</v>
      </c>
      <c r="B55" s="662" t="s">
        <v>389</v>
      </c>
      <c r="C55" s="663"/>
      <c r="D55" s="145" t="s">
        <v>186</v>
      </c>
      <c r="E55" s="658" t="s">
        <v>281</v>
      </c>
      <c r="F55" s="541"/>
      <c r="G55" s="541"/>
      <c r="H55" s="542"/>
      <c r="I55" s="147" t="s">
        <v>184</v>
      </c>
      <c r="J55" s="151"/>
      <c r="K55" s="205" t="s">
        <v>186</v>
      </c>
      <c r="L55" s="540" t="s">
        <v>315</v>
      </c>
      <c r="M55" s="541"/>
      <c r="N55" s="541"/>
      <c r="O55" s="541"/>
      <c r="P55" s="541"/>
      <c r="Q55" s="541"/>
      <c r="R55" s="541"/>
      <c r="S55" s="541"/>
      <c r="T55" s="541"/>
      <c r="U55" s="541"/>
      <c r="V55" s="541"/>
      <c r="W55" s="542"/>
      <c r="X55" s="151"/>
      <c r="Y55" s="405"/>
      <c r="Z55" s="147"/>
      <c r="AA55" s="147"/>
      <c r="AB55" s="147"/>
      <c r="AC55" s="151"/>
      <c r="AD55" s="147"/>
      <c r="AE55" s="147"/>
      <c r="AF55" s="147"/>
      <c r="AG55" s="231"/>
      <c r="AH55" s="147"/>
      <c r="AI55" s="147"/>
      <c r="AJ55" s="147"/>
      <c r="AK55" s="147"/>
      <c r="AL55" s="147"/>
      <c r="AM55" s="334"/>
      <c r="AN55" s="147"/>
      <c r="AO55" s="147"/>
      <c r="AP55" s="147"/>
      <c r="AQ55" s="147"/>
      <c r="AR55" s="147"/>
      <c r="AS55" s="147"/>
      <c r="AT55" s="147"/>
      <c r="AU55" s="147"/>
      <c r="AV55" s="147"/>
      <c r="AW55" s="147"/>
      <c r="AX55" s="147"/>
      <c r="AY55" s="147"/>
      <c r="AZ55" s="147"/>
      <c r="BA55" s="147"/>
      <c r="BB55" s="147"/>
      <c r="BC55" s="147"/>
      <c r="BD55" s="147"/>
      <c r="BE55" s="147"/>
      <c r="BF55" s="147"/>
      <c r="BG55" s="147"/>
      <c r="BH55" s="147"/>
      <c r="BI55" s="147"/>
      <c r="BJ55" s="147"/>
    </row>
    <row r="56" spans="1:62" s="152" customFormat="1" ht="34.5" customHeight="1" thickBot="1">
      <c r="A56" s="153" t="s">
        <v>115</v>
      </c>
      <c r="B56" s="662" t="s">
        <v>390</v>
      </c>
      <c r="C56" s="663"/>
      <c r="D56" s="145" t="s">
        <v>186</v>
      </c>
      <c r="E56" s="658" t="s">
        <v>282</v>
      </c>
      <c r="F56" s="694"/>
      <c r="G56" s="694"/>
      <c r="H56" s="695"/>
      <c r="I56" s="147" t="s">
        <v>184</v>
      </c>
      <c r="J56" s="151"/>
      <c r="K56" s="205" t="s">
        <v>186</v>
      </c>
      <c r="L56" s="540" t="s">
        <v>315</v>
      </c>
      <c r="M56" s="541"/>
      <c r="N56" s="541"/>
      <c r="O56" s="541"/>
      <c r="P56" s="541"/>
      <c r="Q56" s="541"/>
      <c r="R56" s="541"/>
      <c r="S56" s="541"/>
      <c r="T56" s="541"/>
      <c r="U56" s="541"/>
      <c r="V56" s="541"/>
      <c r="W56" s="542"/>
      <c r="X56" s="151"/>
      <c r="Y56" s="405"/>
      <c r="Z56" s="147"/>
      <c r="AA56" s="147"/>
      <c r="AB56" s="147"/>
      <c r="AC56" s="151"/>
      <c r="AD56" s="147"/>
      <c r="AE56" s="147"/>
      <c r="AF56" s="147"/>
      <c r="AG56" s="231"/>
      <c r="AH56" s="147"/>
      <c r="AI56" s="147"/>
      <c r="AJ56" s="147"/>
      <c r="AK56" s="147"/>
      <c r="AL56" s="147"/>
      <c r="AM56" s="334"/>
      <c r="AN56" s="147"/>
      <c r="AO56" s="147"/>
      <c r="AP56" s="147"/>
      <c r="AQ56" s="147"/>
      <c r="AR56" s="147"/>
      <c r="AS56" s="147"/>
      <c r="AT56" s="147"/>
      <c r="AU56" s="147"/>
      <c r="AV56" s="147"/>
      <c r="AW56" s="147"/>
      <c r="AX56" s="147"/>
      <c r="AY56" s="147"/>
      <c r="AZ56" s="147"/>
      <c r="BA56" s="147"/>
      <c r="BB56" s="147"/>
      <c r="BC56" s="147"/>
      <c r="BD56" s="147"/>
      <c r="BE56" s="147"/>
      <c r="BF56" s="147"/>
      <c r="BG56" s="147"/>
      <c r="BH56" s="147"/>
      <c r="BI56" s="147"/>
      <c r="BJ56" s="147"/>
    </row>
    <row r="57" spans="1:62" s="152" customFormat="1" ht="34.5" customHeight="1" thickBot="1">
      <c r="A57" s="153" t="s">
        <v>114</v>
      </c>
      <c r="B57" s="662" t="s">
        <v>399</v>
      </c>
      <c r="C57" s="663"/>
      <c r="D57" s="145" t="s">
        <v>186</v>
      </c>
      <c r="E57" s="658" t="s">
        <v>283</v>
      </c>
      <c r="F57" s="541"/>
      <c r="G57" s="541"/>
      <c r="H57" s="542"/>
      <c r="I57" s="147" t="s">
        <v>184</v>
      </c>
      <c r="J57" s="151"/>
      <c r="K57" s="205" t="s">
        <v>186</v>
      </c>
      <c r="L57" s="543" t="s">
        <v>0</v>
      </c>
      <c r="M57" s="551"/>
      <c r="N57" s="551"/>
      <c r="O57" s="551"/>
      <c r="P57" s="551"/>
      <c r="Q57" s="551"/>
      <c r="R57" s="551"/>
      <c r="S57" s="551"/>
      <c r="T57" s="551"/>
      <c r="U57" s="551"/>
      <c r="V57" s="551"/>
      <c r="W57" s="552"/>
      <c r="X57" s="151"/>
      <c r="Y57" s="405"/>
      <c r="Z57" s="147"/>
      <c r="AA57" s="147"/>
      <c r="AB57" s="147"/>
      <c r="AC57" s="151"/>
      <c r="AD57" s="147"/>
      <c r="AE57" s="147"/>
      <c r="AF57" s="147"/>
      <c r="AG57" s="231"/>
      <c r="AH57" s="147"/>
      <c r="AI57" s="147"/>
      <c r="AJ57" s="147"/>
      <c r="AK57" s="147"/>
      <c r="AL57" s="147"/>
      <c r="AM57" s="334"/>
      <c r="AN57" s="147"/>
      <c r="AO57" s="147"/>
      <c r="AP57" s="147"/>
      <c r="AQ57" s="147"/>
      <c r="AR57" s="147"/>
      <c r="AS57" s="147"/>
      <c r="AT57" s="147"/>
      <c r="AU57" s="147"/>
      <c r="AV57" s="147"/>
      <c r="AW57" s="147"/>
      <c r="AX57" s="147"/>
      <c r="AY57" s="147"/>
      <c r="AZ57" s="147"/>
      <c r="BA57" s="147"/>
      <c r="BB57" s="147"/>
      <c r="BC57" s="147"/>
      <c r="BD57" s="147"/>
      <c r="BE57" s="147"/>
      <c r="BF57" s="147"/>
      <c r="BG57" s="147"/>
      <c r="BH57" s="147"/>
      <c r="BI57" s="147"/>
      <c r="BJ57" s="147"/>
    </row>
    <row r="58" spans="1:62" s="152" customFormat="1" ht="34.5" customHeight="1" thickBot="1">
      <c r="A58" s="144" t="s">
        <v>135</v>
      </c>
      <c r="B58" s="455">
        <v>1.4401</v>
      </c>
      <c r="C58" s="455">
        <v>1.4401</v>
      </c>
      <c r="D58" s="145" t="s">
        <v>186</v>
      </c>
      <c r="E58" s="658" t="s">
        <v>284</v>
      </c>
      <c r="F58" s="541"/>
      <c r="G58" s="541"/>
      <c r="H58" s="542"/>
      <c r="I58" s="147" t="s">
        <v>184</v>
      </c>
      <c r="J58" s="151"/>
      <c r="K58" s="205" t="s">
        <v>186</v>
      </c>
      <c r="L58" s="543" t="s">
        <v>38</v>
      </c>
      <c r="M58" s="551"/>
      <c r="N58" s="551"/>
      <c r="O58" s="551"/>
      <c r="P58" s="551"/>
      <c r="Q58" s="551"/>
      <c r="R58" s="551"/>
      <c r="S58" s="551"/>
      <c r="T58" s="551"/>
      <c r="U58" s="551"/>
      <c r="V58" s="551"/>
      <c r="W58" s="552"/>
      <c r="X58" s="151"/>
      <c r="Y58" s="405"/>
      <c r="Z58" s="147"/>
      <c r="AA58" s="147"/>
      <c r="AB58" s="147"/>
      <c r="AC58" s="151"/>
      <c r="AD58" s="147"/>
      <c r="AE58" s="147"/>
      <c r="AF58" s="147"/>
      <c r="AG58" s="231"/>
      <c r="AH58" s="147"/>
      <c r="AI58" s="147"/>
      <c r="AJ58" s="147"/>
      <c r="AK58" s="147"/>
      <c r="AL58" s="147"/>
      <c r="AM58" s="334"/>
      <c r="AN58" s="147"/>
      <c r="AO58" s="147"/>
      <c r="AP58" s="147"/>
      <c r="AQ58" s="147"/>
      <c r="AR58" s="147"/>
      <c r="AS58" s="147"/>
      <c r="AT58" s="147"/>
      <c r="AU58" s="147"/>
      <c r="AV58" s="147"/>
      <c r="AW58" s="147"/>
      <c r="AX58" s="147"/>
      <c r="AY58" s="147"/>
      <c r="AZ58" s="147"/>
      <c r="BA58" s="147"/>
      <c r="BB58" s="147"/>
      <c r="BC58" s="147"/>
      <c r="BD58" s="147"/>
      <c r="BE58" s="147"/>
      <c r="BF58" s="147"/>
      <c r="BG58" s="147"/>
      <c r="BH58" s="147"/>
      <c r="BI58" s="147"/>
      <c r="BJ58" s="147"/>
    </row>
    <row r="59" spans="1:62" s="152" customFormat="1" ht="48" customHeight="1" thickBot="1">
      <c r="A59" s="153" t="s">
        <v>136</v>
      </c>
      <c r="B59" s="455" t="s">
        <v>391</v>
      </c>
      <c r="C59" s="455" t="s">
        <v>391</v>
      </c>
      <c r="D59" s="145" t="s">
        <v>186</v>
      </c>
      <c r="E59" s="658" t="s">
        <v>285</v>
      </c>
      <c r="F59" s="541"/>
      <c r="G59" s="541"/>
      <c r="H59" s="542"/>
      <c r="I59" s="147" t="s">
        <v>184</v>
      </c>
      <c r="J59" s="151"/>
      <c r="K59" s="205" t="s">
        <v>186</v>
      </c>
      <c r="L59" s="543" t="s">
        <v>1</v>
      </c>
      <c r="M59" s="549"/>
      <c r="N59" s="549"/>
      <c r="O59" s="549"/>
      <c r="P59" s="549"/>
      <c r="Q59" s="549"/>
      <c r="R59" s="549"/>
      <c r="S59" s="549"/>
      <c r="T59" s="549"/>
      <c r="U59" s="549"/>
      <c r="V59" s="549"/>
      <c r="W59" s="550"/>
      <c r="X59" s="151"/>
      <c r="Y59" s="405"/>
      <c r="Z59" s="147"/>
      <c r="AA59" s="147"/>
      <c r="AB59" s="147"/>
      <c r="AC59" s="151"/>
      <c r="AD59" s="147"/>
      <c r="AE59" s="147"/>
      <c r="AF59" s="147"/>
      <c r="AG59" s="231"/>
      <c r="AH59" s="147"/>
      <c r="AI59" s="147"/>
      <c r="AJ59" s="147"/>
      <c r="AK59" s="147"/>
      <c r="AL59" s="147"/>
      <c r="AM59" s="334"/>
      <c r="AN59" s="147"/>
      <c r="AO59" s="147"/>
      <c r="AP59" s="147"/>
      <c r="AQ59" s="147"/>
      <c r="AR59" s="147"/>
      <c r="AS59" s="147"/>
      <c r="AT59" s="147"/>
      <c r="AU59" s="147"/>
      <c r="AV59" s="147"/>
      <c r="AW59" s="147"/>
      <c r="AX59" s="147"/>
      <c r="AY59" s="147"/>
      <c r="AZ59" s="147"/>
      <c r="BA59" s="147"/>
      <c r="BB59" s="147"/>
      <c r="BC59" s="147"/>
      <c r="BD59" s="147"/>
      <c r="BE59" s="147"/>
      <c r="BF59" s="147"/>
      <c r="BG59" s="147"/>
      <c r="BH59" s="147"/>
      <c r="BI59" s="147"/>
      <c r="BJ59" s="147"/>
    </row>
    <row r="60" spans="1:62" s="152" customFormat="1" ht="53.25" customHeight="1" thickBot="1">
      <c r="A60" s="153" t="s">
        <v>137</v>
      </c>
      <c r="B60" s="455" t="s">
        <v>388</v>
      </c>
      <c r="C60" s="455" t="s">
        <v>388</v>
      </c>
      <c r="D60" s="145" t="s">
        <v>186</v>
      </c>
      <c r="E60" s="658" t="s">
        <v>286</v>
      </c>
      <c r="F60" s="541"/>
      <c r="G60" s="541"/>
      <c r="H60" s="542"/>
      <c r="I60" s="147" t="s">
        <v>184</v>
      </c>
      <c r="J60" s="151"/>
      <c r="K60" s="205" t="s">
        <v>186</v>
      </c>
      <c r="L60" s="543" t="s">
        <v>2</v>
      </c>
      <c r="M60" s="549"/>
      <c r="N60" s="549"/>
      <c r="O60" s="549"/>
      <c r="P60" s="549"/>
      <c r="Q60" s="549"/>
      <c r="R60" s="549"/>
      <c r="S60" s="549"/>
      <c r="T60" s="549"/>
      <c r="U60" s="549"/>
      <c r="V60" s="549"/>
      <c r="W60" s="550"/>
      <c r="X60" s="151"/>
      <c r="Y60" s="405"/>
      <c r="Z60" s="147"/>
      <c r="AA60" s="147"/>
      <c r="AB60" s="147"/>
      <c r="AC60" s="151"/>
      <c r="AD60" s="147"/>
      <c r="AE60" s="147"/>
      <c r="AF60" s="147"/>
      <c r="AG60" s="231"/>
      <c r="AH60" s="147"/>
      <c r="AI60" s="147"/>
      <c r="AJ60" s="147"/>
      <c r="AK60" s="147"/>
      <c r="AL60" s="147"/>
      <c r="AM60" s="334"/>
      <c r="AN60" s="147"/>
      <c r="AO60" s="147"/>
      <c r="AP60" s="147"/>
      <c r="AQ60" s="147"/>
      <c r="AR60" s="147"/>
      <c r="AS60" s="147"/>
      <c r="AT60" s="147"/>
      <c r="AU60" s="147"/>
      <c r="AV60" s="147"/>
      <c r="AW60" s="147"/>
      <c r="AX60" s="147"/>
      <c r="AY60" s="147"/>
      <c r="AZ60" s="147"/>
      <c r="BA60" s="147"/>
      <c r="BB60" s="147"/>
      <c r="BC60" s="147"/>
      <c r="BD60" s="147"/>
      <c r="BE60" s="147"/>
      <c r="BF60" s="147"/>
      <c r="BG60" s="147"/>
      <c r="BH60" s="147"/>
      <c r="BI60" s="147"/>
      <c r="BJ60" s="147"/>
    </row>
    <row r="61" spans="1:62" s="152" customFormat="1" ht="34.5" customHeight="1" thickBot="1">
      <c r="A61" s="153" t="s">
        <v>138</v>
      </c>
      <c r="B61" s="455" t="s">
        <v>388</v>
      </c>
      <c r="C61" s="455" t="s">
        <v>388</v>
      </c>
      <c r="D61" s="145" t="s">
        <v>186</v>
      </c>
      <c r="E61" s="658" t="s">
        <v>287</v>
      </c>
      <c r="F61" s="541"/>
      <c r="G61" s="541"/>
      <c r="H61" s="542"/>
      <c r="I61" s="147" t="s">
        <v>184</v>
      </c>
      <c r="J61" s="151"/>
      <c r="K61" s="205" t="s">
        <v>186</v>
      </c>
      <c r="L61" s="543" t="s">
        <v>35</v>
      </c>
      <c r="M61" s="549"/>
      <c r="N61" s="549"/>
      <c r="O61" s="549"/>
      <c r="P61" s="549"/>
      <c r="Q61" s="549"/>
      <c r="R61" s="549"/>
      <c r="S61" s="549"/>
      <c r="T61" s="549"/>
      <c r="U61" s="549"/>
      <c r="V61" s="549"/>
      <c r="W61" s="550"/>
      <c r="X61" s="151"/>
      <c r="Y61" s="405"/>
      <c r="Z61" s="147"/>
      <c r="AA61" s="147"/>
      <c r="AB61" s="147"/>
      <c r="AC61" s="151"/>
      <c r="AD61" s="147"/>
      <c r="AE61" s="147"/>
      <c r="AF61" s="147"/>
      <c r="AG61" s="231"/>
      <c r="AH61" s="147"/>
      <c r="AI61" s="147"/>
      <c r="AJ61" s="147"/>
      <c r="AK61" s="147"/>
      <c r="AL61" s="147"/>
      <c r="AM61" s="334"/>
      <c r="AN61" s="147"/>
      <c r="AO61" s="147"/>
      <c r="AP61" s="147"/>
      <c r="AQ61" s="147"/>
      <c r="AR61" s="147"/>
      <c r="AS61" s="147"/>
      <c r="AT61" s="147"/>
      <c r="AU61" s="147"/>
      <c r="AV61" s="147"/>
      <c r="AW61" s="147"/>
      <c r="AX61" s="147"/>
      <c r="AY61" s="147"/>
      <c r="AZ61" s="147"/>
      <c r="BA61" s="147"/>
      <c r="BB61" s="147"/>
      <c r="BC61" s="147"/>
      <c r="BD61" s="147"/>
      <c r="BE61" s="147"/>
      <c r="BF61" s="147"/>
      <c r="BG61" s="147"/>
      <c r="BH61" s="147"/>
      <c r="BI61" s="147"/>
      <c r="BJ61" s="147"/>
    </row>
    <row r="62" spans="1:62" s="152" customFormat="1" ht="34.5" customHeight="1" thickBot="1">
      <c r="A62" s="153" t="s">
        <v>100</v>
      </c>
      <c r="B62" s="455" t="s">
        <v>392</v>
      </c>
      <c r="C62" s="455" t="s">
        <v>392</v>
      </c>
      <c r="D62" s="145" t="s">
        <v>186</v>
      </c>
      <c r="E62" s="658" t="s">
        <v>288</v>
      </c>
      <c r="F62" s="541"/>
      <c r="G62" s="541"/>
      <c r="H62" s="542"/>
      <c r="I62" s="147" t="s">
        <v>184</v>
      </c>
      <c r="J62" s="151"/>
      <c r="K62" s="205" t="s">
        <v>186</v>
      </c>
      <c r="L62" s="543" t="s">
        <v>36</v>
      </c>
      <c r="M62" s="549"/>
      <c r="N62" s="549"/>
      <c r="O62" s="549"/>
      <c r="P62" s="549"/>
      <c r="Q62" s="549"/>
      <c r="R62" s="549"/>
      <c r="S62" s="549"/>
      <c r="T62" s="549"/>
      <c r="U62" s="549"/>
      <c r="V62" s="549"/>
      <c r="W62" s="550"/>
      <c r="X62" s="151"/>
      <c r="Y62" s="405"/>
      <c r="Z62" s="147"/>
      <c r="AA62" s="147"/>
      <c r="AB62" s="147"/>
      <c r="AC62" s="151"/>
      <c r="AD62" s="147"/>
      <c r="AE62" s="147"/>
      <c r="AF62" s="147"/>
      <c r="AG62" s="231"/>
      <c r="AH62" s="147"/>
      <c r="AI62" s="147"/>
      <c r="AJ62" s="147"/>
      <c r="AK62" s="147"/>
      <c r="AL62" s="147"/>
      <c r="AM62" s="334"/>
      <c r="AN62" s="147"/>
      <c r="AO62" s="147"/>
      <c r="AP62" s="147"/>
      <c r="AQ62" s="147"/>
      <c r="AR62" s="147"/>
      <c r="AS62" s="147"/>
      <c r="AT62" s="147"/>
      <c r="AU62" s="147"/>
      <c r="AV62" s="147"/>
      <c r="AW62" s="147"/>
      <c r="AX62" s="147"/>
      <c r="AY62" s="147"/>
      <c r="AZ62" s="147"/>
      <c r="BA62" s="147"/>
      <c r="BB62" s="147"/>
      <c r="BC62" s="147"/>
      <c r="BD62" s="147"/>
      <c r="BE62" s="147"/>
      <c r="BF62" s="147"/>
      <c r="BG62" s="147"/>
      <c r="BH62" s="147"/>
      <c r="BI62" s="147"/>
      <c r="BJ62" s="147"/>
    </row>
    <row r="63" spans="1:62" s="152" customFormat="1" ht="34.5" customHeight="1" thickBot="1">
      <c r="A63" s="173" t="s">
        <v>139</v>
      </c>
      <c r="B63" s="455">
        <v>31</v>
      </c>
      <c r="C63" s="455">
        <v>31</v>
      </c>
      <c r="D63" s="145" t="s">
        <v>186</v>
      </c>
      <c r="E63" s="153" t="s">
        <v>196</v>
      </c>
      <c r="F63" s="658" t="s">
        <v>289</v>
      </c>
      <c r="G63" s="541"/>
      <c r="H63" s="542"/>
      <c r="I63" s="147" t="s">
        <v>184</v>
      </c>
      <c r="J63" s="151"/>
      <c r="K63" s="205" t="s">
        <v>186</v>
      </c>
      <c r="L63" s="543" t="s">
        <v>3</v>
      </c>
      <c r="M63" s="549"/>
      <c r="N63" s="549"/>
      <c r="O63" s="549"/>
      <c r="P63" s="549"/>
      <c r="Q63" s="549"/>
      <c r="R63" s="549"/>
      <c r="S63" s="549"/>
      <c r="T63" s="549"/>
      <c r="U63" s="549"/>
      <c r="V63" s="549"/>
      <c r="W63" s="550"/>
      <c r="X63" s="151"/>
      <c r="Y63" s="405"/>
      <c r="Z63" s="147"/>
      <c r="AA63" s="147"/>
      <c r="AB63" s="147"/>
      <c r="AC63" s="151"/>
      <c r="AD63" s="147"/>
      <c r="AE63" s="147"/>
      <c r="AF63" s="147"/>
      <c r="AG63" s="231"/>
      <c r="AH63" s="147"/>
      <c r="AI63" s="147"/>
      <c r="AJ63" s="147"/>
      <c r="AK63" s="147"/>
      <c r="AL63" s="147"/>
      <c r="AM63" s="334"/>
      <c r="AN63" s="147"/>
      <c r="AO63" s="147"/>
      <c r="AP63" s="147"/>
      <c r="AQ63" s="147"/>
      <c r="AR63" s="147"/>
      <c r="AS63" s="147"/>
      <c r="AT63" s="147"/>
      <c r="AU63" s="147"/>
      <c r="AV63" s="147"/>
      <c r="AW63" s="147"/>
      <c r="AX63" s="147"/>
      <c r="AY63" s="147"/>
      <c r="AZ63" s="147"/>
      <c r="BA63" s="147"/>
      <c r="BB63" s="147"/>
      <c r="BC63" s="147"/>
      <c r="BD63" s="147"/>
      <c r="BE63" s="147"/>
      <c r="BF63" s="147"/>
      <c r="BG63" s="147"/>
      <c r="BH63" s="147"/>
      <c r="BI63" s="147"/>
      <c r="BJ63" s="147"/>
    </row>
    <row r="64" spans="1:62" s="152" customFormat="1" ht="69.75" customHeight="1" thickBot="1">
      <c r="A64" s="173" t="s">
        <v>172</v>
      </c>
      <c r="B64" s="455">
        <v>52</v>
      </c>
      <c r="C64" s="455">
        <v>215</v>
      </c>
      <c r="D64" s="145" t="s">
        <v>186</v>
      </c>
      <c r="E64" s="153" t="s">
        <v>290</v>
      </c>
      <c r="F64" s="701" t="s">
        <v>198</v>
      </c>
      <c r="G64" s="702"/>
      <c r="H64" s="703"/>
      <c r="I64" s="147" t="s">
        <v>184</v>
      </c>
      <c r="J64" s="151"/>
      <c r="K64" s="205" t="s">
        <v>186</v>
      </c>
      <c r="L64" s="528" t="s">
        <v>316</v>
      </c>
      <c r="M64" s="529"/>
      <c r="N64" s="529"/>
      <c r="O64" s="529"/>
      <c r="P64" s="529"/>
      <c r="Q64" s="529"/>
      <c r="R64" s="529"/>
      <c r="S64" s="529"/>
      <c r="T64" s="529"/>
      <c r="U64" s="529"/>
      <c r="V64" s="529"/>
      <c r="W64" s="530"/>
      <c r="X64" s="151"/>
      <c r="Y64" s="405"/>
      <c r="Z64" s="147"/>
      <c r="AA64" s="147"/>
      <c r="AB64" s="147"/>
      <c r="AC64" s="151"/>
      <c r="AD64" s="147"/>
      <c r="AE64" s="147"/>
      <c r="AF64" s="147"/>
      <c r="AG64" s="231"/>
      <c r="AH64" s="147"/>
      <c r="AI64" s="147"/>
      <c r="AJ64" s="147"/>
      <c r="AK64" s="147"/>
      <c r="AL64" s="147"/>
      <c r="AM64" s="334"/>
      <c r="AN64" s="147"/>
      <c r="AO64" s="147"/>
      <c r="AP64" s="147"/>
      <c r="AQ64" s="147"/>
      <c r="AR64" s="147"/>
      <c r="AS64" s="147"/>
      <c r="AT64" s="147"/>
      <c r="AU64" s="147"/>
      <c r="AV64" s="147"/>
      <c r="AW64" s="147"/>
      <c r="AX64" s="147"/>
      <c r="AY64" s="147"/>
      <c r="AZ64" s="147"/>
      <c r="BA64" s="147"/>
      <c r="BB64" s="147"/>
      <c r="BC64" s="147"/>
      <c r="BD64" s="147"/>
      <c r="BE64" s="147"/>
      <c r="BF64" s="147"/>
      <c r="BG64" s="147"/>
      <c r="BH64" s="147"/>
      <c r="BI64" s="147"/>
      <c r="BJ64" s="147"/>
    </row>
    <row r="65" spans="1:62" s="152" customFormat="1" ht="69.75" customHeight="1" thickBot="1">
      <c r="A65" s="163" t="s">
        <v>142</v>
      </c>
      <c r="B65" s="465">
        <f>B26</f>
        <v>0</v>
      </c>
      <c r="C65" s="455">
        <v>3820</v>
      </c>
      <c r="D65" s="145" t="s">
        <v>186</v>
      </c>
      <c r="E65" s="144" t="s">
        <v>291</v>
      </c>
      <c r="F65" s="704"/>
      <c r="G65" s="705"/>
      <c r="H65" s="706"/>
      <c r="I65" s="147" t="s">
        <v>184</v>
      </c>
      <c r="J65" s="151"/>
      <c r="K65" s="205" t="s">
        <v>186</v>
      </c>
      <c r="L65" s="531"/>
      <c r="M65" s="532"/>
      <c r="N65" s="532"/>
      <c r="O65" s="532"/>
      <c r="P65" s="532"/>
      <c r="Q65" s="532"/>
      <c r="R65" s="532"/>
      <c r="S65" s="532"/>
      <c r="T65" s="532"/>
      <c r="U65" s="532"/>
      <c r="V65" s="532"/>
      <c r="W65" s="533"/>
      <c r="X65" s="151"/>
      <c r="Y65" s="405"/>
      <c r="Z65" s="147"/>
      <c r="AA65" s="147"/>
      <c r="AB65" s="147"/>
      <c r="AC65" s="151"/>
      <c r="AD65" s="147"/>
      <c r="AE65" s="147"/>
      <c r="AF65" s="147"/>
      <c r="AG65" s="231"/>
      <c r="AH65" s="147"/>
      <c r="AI65" s="147"/>
      <c r="AJ65" s="147"/>
      <c r="AK65" s="147"/>
      <c r="AL65" s="147"/>
      <c r="AM65" s="334"/>
      <c r="AN65" s="147"/>
      <c r="AO65" s="147"/>
      <c r="AP65" s="147"/>
      <c r="AQ65" s="147"/>
      <c r="AR65" s="147"/>
      <c r="AS65" s="147"/>
      <c r="AT65" s="147"/>
      <c r="AU65" s="147"/>
      <c r="AV65" s="147"/>
      <c r="AW65" s="147"/>
      <c r="AX65" s="147"/>
      <c r="AY65" s="147"/>
      <c r="AZ65" s="147"/>
      <c r="BA65" s="147"/>
      <c r="BB65" s="147"/>
      <c r="BC65" s="147"/>
      <c r="BD65" s="147"/>
      <c r="BE65" s="147"/>
      <c r="BF65" s="147"/>
      <c r="BG65" s="147"/>
      <c r="BH65" s="147"/>
      <c r="BI65" s="147"/>
      <c r="BJ65" s="147"/>
    </row>
    <row r="66" spans="1:62" s="152" customFormat="1" ht="34.5" customHeight="1" thickBot="1">
      <c r="A66" s="658" t="s">
        <v>143</v>
      </c>
      <c r="B66" s="640"/>
      <c r="C66" s="455" t="s">
        <v>395</v>
      </c>
      <c r="D66" s="145" t="s">
        <v>186</v>
      </c>
      <c r="E66" s="576" t="s">
        <v>292</v>
      </c>
      <c r="F66" s="577"/>
      <c r="G66" s="577"/>
      <c r="H66" s="545"/>
      <c r="I66" s="147" t="s">
        <v>184</v>
      </c>
      <c r="J66" s="151"/>
      <c r="K66" s="205" t="s">
        <v>186</v>
      </c>
      <c r="L66" s="546" t="s">
        <v>4</v>
      </c>
      <c r="M66" s="547"/>
      <c r="N66" s="547"/>
      <c r="O66" s="547"/>
      <c r="P66" s="547"/>
      <c r="Q66" s="547"/>
      <c r="R66" s="547"/>
      <c r="S66" s="547"/>
      <c r="T66" s="547"/>
      <c r="U66" s="547"/>
      <c r="V66" s="547"/>
      <c r="W66" s="548"/>
      <c r="X66" s="151"/>
      <c r="Y66" s="405"/>
      <c r="Z66" s="147"/>
      <c r="AA66" s="147"/>
      <c r="AB66" s="147"/>
      <c r="AC66" s="151"/>
      <c r="AD66" s="147"/>
      <c r="AE66" s="147"/>
      <c r="AF66" s="147"/>
      <c r="AG66" s="231"/>
      <c r="AH66" s="147"/>
      <c r="AI66" s="147"/>
      <c r="AJ66" s="147"/>
      <c r="AK66" s="147"/>
      <c r="AL66" s="147"/>
      <c r="AM66" s="334"/>
      <c r="AN66" s="147"/>
      <c r="AO66" s="147"/>
      <c r="AP66" s="147"/>
      <c r="AQ66" s="147"/>
      <c r="AR66" s="147"/>
      <c r="AS66" s="147"/>
      <c r="AT66" s="147"/>
      <c r="AU66" s="147"/>
      <c r="AV66" s="147"/>
      <c r="AW66" s="147"/>
      <c r="AX66" s="147"/>
      <c r="AY66" s="147"/>
      <c r="AZ66" s="147"/>
      <c r="BA66" s="147"/>
      <c r="BB66" s="147"/>
      <c r="BC66" s="147"/>
      <c r="BD66" s="147"/>
      <c r="BE66" s="147"/>
      <c r="BF66" s="147"/>
      <c r="BG66" s="147"/>
      <c r="BH66" s="147"/>
      <c r="BI66" s="147"/>
      <c r="BJ66" s="147"/>
    </row>
    <row r="67" spans="1:62" s="152" customFormat="1" ht="34.5" customHeight="1" thickBot="1">
      <c r="A67" s="639" t="s">
        <v>144</v>
      </c>
      <c r="B67" s="640"/>
      <c r="C67" s="455" t="s">
        <v>396</v>
      </c>
      <c r="D67" s="145" t="s">
        <v>186</v>
      </c>
      <c r="E67" s="576" t="s">
        <v>293</v>
      </c>
      <c r="F67" s="577"/>
      <c r="G67" s="577"/>
      <c r="H67" s="545"/>
      <c r="I67" s="147" t="s">
        <v>184</v>
      </c>
      <c r="J67" s="151"/>
      <c r="K67" s="205" t="s">
        <v>186</v>
      </c>
      <c r="L67" s="546" t="s">
        <v>4</v>
      </c>
      <c r="M67" s="547"/>
      <c r="N67" s="547"/>
      <c r="O67" s="547"/>
      <c r="P67" s="547"/>
      <c r="Q67" s="547"/>
      <c r="R67" s="547"/>
      <c r="S67" s="547"/>
      <c r="T67" s="547"/>
      <c r="U67" s="547"/>
      <c r="V67" s="547"/>
      <c r="W67" s="548"/>
      <c r="X67" s="151"/>
      <c r="Y67" s="405"/>
      <c r="Z67" s="147"/>
      <c r="AA67" s="147"/>
      <c r="AB67" s="147"/>
      <c r="AC67" s="151"/>
      <c r="AD67" s="147"/>
      <c r="AE67" s="147"/>
      <c r="AF67" s="147"/>
      <c r="AG67" s="231"/>
      <c r="AH67" s="147"/>
      <c r="AI67" s="147"/>
      <c r="AJ67" s="147"/>
      <c r="AK67" s="147"/>
      <c r="AL67" s="147"/>
      <c r="AM67" s="334"/>
      <c r="AN67" s="147"/>
      <c r="AO67" s="147"/>
      <c r="AP67" s="147"/>
      <c r="AQ67" s="147"/>
      <c r="AR67" s="147"/>
      <c r="AS67" s="147"/>
      <c r="AT67" s="147"/>
      <c r="AU67" s="147"/>
      <c r="AV67" s="147"/>
      <c r="AW67" s="147"/>
      <c r="AX67" s="147"/>
      <c r="AY67" s="147"/>
      <c r="AZ67" s="147"/>
      <c r="BA67" s="147"/>
      <c r="BB67" s="147"/>
      <c r="BC67" s="147"/>
      <c r="BD67" s="147"/>
      <c r="BE67" s="147"/>
      <c r="BF67" s="147"/>
      <c r="BG67" s="147"/>
      <c r="BH67" s="147"/>
      <c r="BI67" s="147"/>
      <c r="BJ67" s="147"/>
    </row>
    <row r="68" spans="1:62" s="152" customFormat="1" ht="34.5" customHeight="1" thickBot="1">
      <c r="A68" s="144" t="s">
        <v>195</v>
      </c>
      <c r="B68" s="662">
        <v>3.02</v>
      </c>
      <c r="C68" s="671"/>
      <c r="D68" s="145" t="s">
        <v>186</v>
      </c>
      <c r="E68" s="658" t="s">
        <v>294</v>
      </c>
      <c r="F68" s="541"/>
      <c r="G68" s="541"/>
      <c r="H68" s="542"/>
      <c r="I68" s="147" t="s">
        <v>184</v>
      </c>
      <c r="J68" s="151"/>
      <c r="K68" s="205" t="s">
        <v>186</v>
      </c>
      <c r="L68" s="534" t="s">
        <v>5</v>
      </c>
      <c r="M68" s="535"/>
      <c r="N68" s="535"/>
      <c r="O68" s="535"/>
      <c r="P68" s="535"/>
      <c r="Q68" s="535"/>
      <c r="R68" s="535"/>
      <c r="S68" s="535"/>
      <c r="T68" s="535"/>
      <c r="U68" s="535"/>
      <c r="V68" s="535"/>
      <c r="W68" s="536"/>
      <c r="X68" s="151"/>
      <c r="Y68" s="405"/>
      <c r="Z68" s="147"/>
      <c r="AA68" s="147"/>
      <c r="AB68" s="147"/>
      <c r="AC68" s="151"/>
      <c r="AD68" s="147"/>
      <c r="AE68" s="147"/>
      <c r="AF68" s="147"/>
      <c r="AG68" s="231"/>
      <c r="AH68" s="147"/>
      <c r="AI68" s="147"/>
      <c r="AJ68" s="147"/>
      <c r="AK68" s="147"/>
      <c r="AL68" s="147"/>
      <c r="AM68" s="334"/>
      <c r="AN68" s="147"/>
      <c r="AO68" s="147"/>
      <c r="AP68" s="147"/>
      <c r="AQ68" s="147"/>
      <c r="AR68" s="147"/>
      <c r="AS68" s="147"/>
      <c r="AT68" s="147"/>
      <c r="AU68" s="147"/>
      <c r="AV68" s="147"/>
      <c r="AW68" s="147"/>
      <c r="AX68" s="147"/>
      <c r="AY68" s="147"/>
      <c r="AZ68" s="147"/>
      <c r="BA68" s="147"/>
      <c r="BB68" s="147"/>
      <c r="BC68" s="147"/>
      <c r="BD68" s="147"/>
      <c r="BE68" s="147"/>
      <c r="BF68" s="147"/>
      <c r="BG68" s="147"/>
      <c r="BH68" s="147"/>
      <c r="BI68" s="147"/>
      <c r="BJ68" s="147"/>
    </row>
    <row r="69" spans="1:62" s="129" customFormat="1" ht="9.75" customHeight="1" thickBot="1">
      <c r="A69" s="134"/>
      <c r="B69" s="126"/>
      <c r="C69" s="126"/>
      <c r="D69" s="128"/>
      <c r="E69" s="126"/>
      <c r="F69" s="126"/>
      <c r="G69" s="126"/>
      <c r="H69" s="126"/>
      <c r="I69" s="126"/>
      <c r="J69" s="128"/>
      <c r="K69" s="340"/>
      <c r="L69" s="537"/>
      <c r="M69" s="538"/>
      <c r="N69" s="538"/>
      <c r="O69" s="538"/>
      <c r="P69" s="538"/>
      <c r="Q69" s="538"/>
      <c r="R69" s="538"/>
      <c r="S69" s="538"/>
      <c r="T69" s="538"/>
      <c r="U69" s="538"/>
      <c r="V69" s="538"/>
      <c r="W69" s="539"/>
      <c r="X69" s="128"/>
      <c r="Y69" s="406"/>
      <c r="Z69" s="126"/>
      <c r="AA69" s="126"/>
      <c r="AB69" s="126"/>
      <c r="AC69" s="128"/>
      <c r="AD69" s="126"/>
      <c r="AE69" s="126"/>
      <c r="AF69" s="126"/>
      <c r="AG69" s="231"/>
      <c r="AH69" s="126"/>
      <c r="AI69" s="126"/>
      <c r="AJ69" s="126"/>
      <c r="AK69" s="126"/>
      <c r="AL69" s="126"/>
      <c r="AM69" s="334"/>
      <c r="AN69" s="126"/>
      <c r="AO69" s="126"/>
      <c r="AP69" s="126"/>
      <c r="AQ69" s="126"/>
      <c r="AR69" s="126"/>
      <c r="AS69" s="126"/>
      <c r="AT69" s="126"/>
      <c r="AU69" s="126"/>
      <c r="AV69" s="126"/>
      <c r="AW69" s="126"/>
      <c r="AX69" s="126"/>
      <c r="AY69" s="126"/>
      <c r="AZ69" s="126"/>
      <c r="BA69" s="126"/>
      <c r="BB69" s="126"/>
      <c r="BC69" s="126"/>
      <c r="BD69" s="126"/>
      <c r="BE69" s="126"/>
      <c r="BF69" s="126"/>
      <c r="BG69" s="126"/>
      <c r="BH69" s="126"/>
      <c r="BI69" s="126"/>
      <c r="BJ69" s="126"/>
    </row>
    <row r="70" spans="1:62" s="152" customFormat="1" ht="69.75" customHeight="1" thickBot="1">
      <c r="A70" s="573" t="s">
        <v>199</v>
      </c>
      <c r="B70" s="641"/>
      <c r="C70" s="642"/>
      <c r="D70" s="151"/>
      <c r="E70" s="147"/>
      <c r="F70" s="147"/>
      <c r="G70" s="147"/>
      <c r="H70" s="147"/>
      <c r="I70" s="147"/>
      <c r="J70" s="151"/>
      <c r="K70" s="329"/>
      <c r="L70" s="150"/>
      <c r="M70" s="150"/>
      <c r="N70" s="150"/>
      <c r="O70" s="150"/>
      <c r="P70" s="150"/>
      <c r="Q70" s="150"/>
      <c r="R70" s="150"/>
      <c r="S70" s="150"/>
      <c r="T70" s="150"/>
      <c r="U70" s="150"/>
      <c r="V70" s="150"/>
      <c r="W70" s="150"/>
      <c r="X70" s="151"/>
      <c r="Y70" s="405"/>
      <c r="Z70" s="147"/>
      <c r="AA70" s="147"/>
      <c r="AB70" s="147"/>
      <c r="AC70" s="151"/>
      <c r="AD70" s="147"/>
      <c r="AE70" s="147"/>
      <c r="AF70" s="147"/>
      <c r="AG70" s="231"/>
      <c r="AH70" s="147"/>
      <c r="AI70" s="147"/>
      <c r="AJ70" s="147"/>
      <c r="AK70" s="147"/>
      <c r="AL70" s="147"/>
      <c r="AM70" s="334"/>
      <c r="AN70" s="147"/>
      <c r="AO70" s="147"/>
      <c r="AP70" s="147"/>
      <c r="AQ70" s="147"/>
      <c r="AR70" s="147"/>
      <c r="AS70" s="147"/>
      <c r="AT70" s="147"/>
      <c r="AU70" s="147"/>
      <c r="AV70" s="147"/>
      <c r="AW70" s="147"/>
      <c r="AX70" s="147"/>
      <c r="AY70" s="147"/>
      <c r="AZ70" s="147"/>
      <c r="BA70" s="147"/>
      <c r="BB70" s="147"/>
      <c r="BC70" s="147"/>
      <c r="BD70" s="147"/>
      <c r="BE70" s="147"/>
      <c r="BF70" s="147"/>
      <c r="BG70" s="147"/>
      <c r="BH70" s="147"/>
      <c r="BI70" s="147"/>
      <c r="BJ70" s="147"/>
    </row>
    <row r="71" spans="1:62" s="152" customFormat="1" ht="76.5" customHeight="1" thickBot="1">
      <c r="A71" s="211"/>
      <c r="B71" s="393" t="s">
        <v>205</v>
      </c>
      <c r="C71" s="394" t="s">
        <v>206</v>
      </c>
      <c r="D71" s="189"/>
      <c r="E71" s="147"/>
      <c r="F71" s="147"/>
      <c r="G71" s="147"/>
      <c r="H71" s="147"/>
      <c r="I71" s="147"/>
      <c r="J71" s="151"/>
      <c r="K71" s="329"/>
      <c r="L71" s="150"/>
      <c r="M71" s="150"/>
      <c r="N71" s="150"/>
      <c r="O71" s="150"/>
      <c r="P71" s="150"/>
      <c r="Q71" s="150"/>
      <c r="R71" s="150"/>
      <c r="S71" s="150"/>
      <c r="T71" s="150"/>
      <c r="U71" s="150"/>
      <c r="V71" s="150"/>
      <c r="W71" s="150"/>
      <c r="X71" s="151"/>
      <c r="Y71" s="405"/>
      <c r="Z71" s="147"/>
      <c r="AA71" s="147"/>
      <c r="AB71" s="147"/>
      <c r="AC71" s="151"/>
      <c r="AD71" s="147"/>
      <c r="AE71" s="147"/>
      <c r="AF71" s="147"/>
      <c r="AG71" s="231"/>
      <c r="AH71" s="147"/>
      <c r="AI71" s="147"/>
      <c r="AJ71" s="147"/>
      <c r="AK71" s="147"/>
      <c r="AL71" s="147"/>
      <c r="AM71" s="334"/>
      <c r="AN71" s="147"/>
      <c r="AO71" s="147"/>
      <c r="AP71" s="147"/>
      <c r="AQ71" s="147"/>
      <c r="AR71" s="147"/>
      <c r="AS71" s="147"/>
      <c r="AT71" s="147"/>
      <c r="AU71" s="147"/>
      <c r="AV71" s="147"/>
      <c r="AW71" s="147"/>
      <c r="AX71" s="147"/>
      <c r="AY71" s="147"/>
      <c r="AZ71" s="147"/>
      <c r="BA71" s="147"/>
      <c r="BB71" s="147"/>
      <c r="BC71" s="147"/>
      <c r="BD71" s="147"/>
      <c r="BE71" s="147"/>
      <c r="BF71" s="147"/>
      <c r="BG71" s="147"/>
      <c r="BH71" s="147"/>
      <c r="BI71" s="147"/>
      <c r="BJ71" s="147"/>
    </row>
    <row r="72" spans="1:62" s="152" customFormat="1" ht="34.5" customHeight="1">
      <c r="A72" s="635" t="s">
        <v>207</v>
      </c>
      <c r="B72" s="719">
        <f>AC113</f>
        <v>27.888943133880662</v>
      </c>
      <c r="C72" s="719">
        <f>AI131</f>
        <v>6.548140007623749</v>
      </c>
      <c r="D72" s="145" t="s">
        <v>186</v>
      </c>
      <c r="E72" s="707" t="s">
        <v>30</v>
      </c>
      <c r="F72" s="529"/>
      <c r="G72" s="529"/>
      <c r="H72" s="530"/>
      <c r="I72" s="147" t="s">
        <v>184</v>
      </c>
      <c r="J72" s="151"/>
      <c r="K72" s="205" t="s">
        <v>186</v>
      </c>
      <c r="L72" s="528" t="s">
        <v>6</v>
      </c>
      <c r="M72" s="711"/>
      <c r="N72" s="711"/>
      <c r="O72" s="711"/>
      <c r="P72" s="711"/>
      <c r="Q72" s="711"/>
      <c r="R72" s="711"/>
      <c r="S72" s="711"/>
      <c r="T72" s="711"/>
      <c r="U72" s="711"/>
      <c r="V72" s="711"/>
      <c r="W72" s="712"/>
      <c r="X72" s="151"/>
      <c r="Y72" s="405"/>
      <c r="Z72" s="147"/>
      <c r="AA72" s="147"/>
      <c r="AB72" s="147"/>
      <c r="AC72" s="151"/>
      <c r="AD72" s="147"/>
      <c r="AE72" s="147"/>
      <c r="AF72" s="147"/>
      <c r="AG72" s="231"/>
      <c r="AH72" s="147"/>
      <c r="AI72" s="147"/>
      <c r="AJ72" s="147"/>
      <c r="AK72" s="147"/>
      <c r="AL72" s="147"/>
      <c r="AM72" s="334"/>
      <c r="AN72" s="147"/>
      <c r="AO72" s="147"/>
      <c r="AP72" s="147"/>
      <c r="AQ72" s="147"/>
      <c r="AR72" s="147"/>
      <c r="AS72" s="147"/>
      <c r="AT72" s="147"/>
      <c r="AU72" s="147"/>
      <c r="AV72" s="147"/>
      <c r="AW72" s="147"/>
      <c r="AX72" s="147"/>
      <c r="AY72" s="147"/>
      <c r="AZ72" s="147"/>
      <c r="BA72" s="147"/>
      <c r="BB72" s="147"/>
      <c r="BC72" s="147"/>
      <c r="BD72" s="147"/>
      <c r="BE72" s="147"/>
      <c r="BF72" s="147"/>
      <c r="BG72" s="147"/>
      <c r="BH72" s="147"/>
      <c r="BI72" s="147"/>
      <c r="BJ72" s="147"/>
    </row>
    <row r="73" spans="1:62" s="152" customFormat="1" ht="34.5" customHeight="1" thickBot="1">
      <c r="A73" s="643"/>
      <c r="B73" s="718"/>
      <c r="C73" s="718"/>
      <c r="D73" s="145"/>
      <c r="E73" s="708"/>
      <c r="F73" s="709"/>
      <c r="G73" s="709"/>
      <c r="H73" s="710"/>
      <c r="I73" s="147"/>
      <c r="J73" s="151"/>
      <c r="K73" s="205"/>
      <c r="L73" s="708"/>
      <c r="M73" s="709"/>
      <c r="N73" s="709"/>
      <c r="O73" s="709"/>
      <c r="P73" s="709"/>
      <c r="Q73" s="709"/>
      <c r="R73" s="709"/>
      <c r="S73" s="709"/>
      <c r="T73" s="709"/>
      <c r="U73" s="709"/>
      <c r="V73" s="709"/>
      <c r="W73" s="710"/>
      <c r="X73" s="151"/>
      <c r="Y73" s="405"/>
      <c r="Z73" s="147"/>
      <c r="AA73" s="147"/>
      <c r="AB73" s="147"/>
      <c r="AC73" s="151"/>
      <c r="AD73" s="147"/>
      <c r="AE73" s="147"/>
      <c r="AF73" s="147"/>
      <c r="AG73" s="231"/>
      <c r="AH73" s="147"/>
      <c r="AI73" s="147"/>
      <c r="AJ73" s="147"/>
      <c r="AK73" s="147"/>
      <c r="AL73" s="147"/>
      <c r="AM73" s="334"/>
      <c r="AN73" s="147"/>
      <c r="AO73" s="147"/>
      <c r="AP73" s="147"/>
      <c r="AQ73" s="147"/>
      <c r="AR73" s="147"/>
      <c r="AS73" s="147"/>
      <c r="AT73" s="147"/>
      <c r="AU73" s="147"/>
      <c r="AV73" s="147"/>
      <c r="AW73" s="147"/>
      <c r="AX73" s="147"/>
      <c r="AY73" s="147"/>
      <c r="AZ73" s="147"/>
      <c r="BA73" s="147"/>
      <c r="BB73" s="147"/>
      <c r="BC73" s="147"/>
      <c r="BD73" s="147"/>
      <c r="BE73" s="147"/>
      <c r="BF73" s="147"/>
      <c r="BG73" s="147"/>
      <c r="BH73" s="147"/>
      <c r="BI73" s="147"/>
      <c r="BJ73" s="147"/>
    </row>
    <row r="74" spans="1:62" s="152" customFormat="1" ht="34.5" customHeight="1">
      <c r="A74" s="631" t="s">
        <v>208</v>
      </c>
      <c r="B74" s="717">
        <f>AC114</f>
        <v>0</v>
      </c>
      <c r="C74" s="717">
        <f>AI132</f>
        <v>0</v>
      </c>
      <c r="D74" s="145" t="s">
        <v>186</v>
      </c>
      <c r="E74" s="707" t="s">
        <v>30</v>
      </c>
      <c r="F74" s="711"/>
      <c r="G74" s="711"/>
      <c r="H74" s="712"/>
      <c r="I74" s="147" t="s">
        <v>184</v>
      </c>
      <c r="J74" s="151"/>
      <c r="K74" s="205" t="s">
        <v>186</v>
      </c>
      <c r="L74" s="708"/>
      <c r="M74" s="709"/>
      <c r="N74" s="709"/>
      <c r="O74" s="709"/>
      <c r="P74" s="709"/>
      <c r="Q74" s="709"/>
      <c r="R74" s="709"/>
      <c r="S74" s="709"/>
      <c r="T74" s="709"/>
      <c r="U74" s="709"/>
      <c r="V74" s="709"/>
      <c r="W74" s="710"/>
      <c r="X74" s="151"/>
      <c r="Y74" s="405"/>
      <c r="Z74" s="147"/>
      <c r="AA74" s="147"/>
      <c r="AB74" s="147"/>
      <c r="AC74" s="151"/>
      <c r="AD74" s="147"/>
      <c r="AE74" s="147"/>
      <c r="AF74" s="147"/>
      <c r="AG74" s="231"/>
      <c r="AH74" s="147"/>
      <c r="AI74" s="147"/>
      <c r="AJ74" s="147"/>
      <c r="AK74" s="147"/>
      <c r="AL74" s="147"/>
      <c r="AM74" s="334"/>
      <c r="AN74" s="147"/>
      <c r="AO74" s="147"/>
      <c r="AP74" s="147"/>
      <c r="AQ74" s="147"/>
      <c r="AR74" s="147"/>
      <c r="AS74" s="147"/>
      <c r="AT74" s="147"/>
      <c r="AU74" s="147"/>
      <c r="AV74" s="147"/>
      <c r="AW74" s="147"/>
      <c r="AX74" s="147"/>
      <c r="AY74" s="147"/>
      <c r="AZ74" s="147"/>
      <c r="BA74" s="147"/>
      <c r="BB74" s="147"/>
      <c r="BC74" s="147"/>
      <c r="BD74" s="147"/>
      <c r="BE74" s="147"/>
      <c r="BF74" s="147"/>
      <c r="BG74" s="147"/>
      <c r="BH74" s="147"/>
      <c r="BI74" s="147"/>
      <c r="BJ74" s="147"/>
    </row>
    <row r="75" spans="1:62" s="152" customFormat="1" ht="34.5" customHeight="1" thickBot="1">
      <c r="A75" s="632"/>
      <c r="B75" s="718"/>
      <c r="C75" s="718"/>
      <c r="D75" s="145"/>
      <c r="E75" s="708"/>
      <c r="F75" s="709"/>
      <c r="G75" s="709"/>
      <c r="H75" s="710"/>
      <c r="I75" s="147"/>
      <c r="J75" s="151"/>
      <c r="K75" s="205"/>
      <c r="L75" s="531"/>
      <c r="M75" s="532"/>
      <c r="N75" s="532"/>
      <c r="O75" s="532"/>
      <c r="P75" s="532"/>
      <c r="Q75" s="532"/>
      <c r="R75" s="532"/>
      <c r="S75" s="532"/>
      <c r="T75" s="532"/>
      <c r="U75" s="532"/>
      <c r="V75" s="532"/>
      <c r="W75" s="533"/>
      <c r="X75" s="151"/>
      <c r="Y75" s="405"/>
      <c r="Z75" s="147"/>
      <c r="AA75" s="147"/>
      <c r="AB75" s="147"/>
      <c r="AC75" s="151"/>
      <c r="AD75" s="147"/>
      <c r="AE75" s="147"/>
      <c r="AF75" s="147"/>
      <c r="AG75" s="231"/>
      <c r="AH75" s="147"/>
      <c r="AI75" s="147"/>
      <c r="AJ75" s="147"/>
      <c r="AK75" s="147"/>
      <c r="AL75" s="147"/>
      <c r="AM75" s="334"/>
      <c r="AN75" s="147"/>
      <c r="AO75" s="147"/>
      <c r="AP75" s="147"/>
      <c r="AQ75" s="147"/>
      <c r="AR75" s="147"/>
      <c r="AS75" s="147"/>
      <c r="AT75" s="147"/>
      <c r="AU75" s="147"/>
      <c r="AV75" s="147"/>
      <c r="AW75" s="147"/>
      <c r="AX75" s="147"/>
      <c r="AY75" s="147"/>
      <c r="AZ75" s="147"/>
      <c r="BA75" s="147"/>
      <c r="BB75" s="147"/>
      <c r="BC75" s="147"/>
      <c r="BD75" s="147"/>
      <c r="BE75" s="147"/>
      <c r="BF75" s="147"/>
      <c r="BG75" s="147"/>
      <c r="BH75" s="147"/>
      <c r="BI75" s="147"/>
      <c r="BJ75" s="147"/>
    </row>
    <row r="76" spans="1:62" s="152" customFormat="1" ht="34.5" customHeight="1">
      <c r="A76" s="631" t="s">
        <v>209</v>
      </c>
      <c r="B76" s="715">
        <f>AC115</f>
        <v>0</v>
      </c>
      <c r="C76" s="715">
        <f>AI133</f>
        <v>0</v>
      </c>
      <c r="D76" s="145" t="s">
        <v>186</v>
      </c>
      <c r="E76" s="707" t="s">
        <v>30</v>
      </c>
      <c r="F76" s="529"/>
      <c r="G76" s="529"/>
      <c r="H76" s="530"/>
      <c r="I76" s="147" t="s">
        <v>184</v>
      </c>
      <c r="J76" s="151"/>
      <c r="K76" s="205" t="s">
        <v>186</v>
      </c>
      <c r="L76" s="723" t="s">
        <v>7</v>
      </c>
      <c r="M76" s="724"/>
      <c r="N76" s="724"/>
      <c r="O76" s="724"/>
      <c r="P76" s="724"/>
      <c r="Q76" s="724"/>
      <c r="R76" s="724"/>
      <c r="S76" s="724"/>
      <c r="T76" s="724"/>
      <c r="U76" s="724"/>
      <c r="V76" s="724"/>
      <c r="W76" s="725"/>
      <c r="X76" s="151"/>
      <c r="Y76" s="405"/>
      <c r="Z76" s="147"/>
      <c r="AA76" s="147"/>
      <c r="AB76" s="147"/>
      <c r="AC76" s="151"/>
      <c r="AD76" s="147"/>
      <c r="AE76" s="147"/>
      <c r="AF76" s="147"/>
      <c r="AG76" s="231"/>
      <c r="AH76" s="147"/>
      <c r="AI76" s="147"/>
      <c r="AJ76" s="147"/>
      <c r="AK76" s="147"/>
      <c r="AL76" s="147"/>
      <c r="AM76" s="334"/>
      <c r="AN76" s="147"/>
      <c r="AO76" s="147"/>
      <c r="AP76" s="147"/>
      <c r="AQ76" s="147"/>
      <c r="AR76" s="147"/>
      <c r="AS76" s="147"/>
      <c r="AT76" s="147"/>
      <c r="AU76" s="147"/>
      <c r="AV76" s="147"/>
      <c r="AW76" s="147"/>
      <c r="AX76" s="147"/>
      <c r="AY76" s="147"/>
      <c r="AZ76" s="147"/>
      <c r="BA76" s="147"/>
      <c r="BB76" s="147"/>
      <c r="BC76" s="147"/>
      <c r="BD76" s="147"/>
      <c r="BE76" s="147"/>
      <c r="BF76" s="147"/>
      <c r="BG76" s="147"/>
      <c r="BH76" s="147"/>
      <c r="BI76" s="147"/>
      <c r="BJ76" s="147"/>
    </row>
    <row r="77" spans="1:62" s="152" customFormat="1" ht="34.5" customHeight="1" thickBot="1">
      <c r="A77" s="632"/>
      <c r="B77" s="716"/>
      <c r="C77" s="716"/>
      <c r="D77" s="145"/>
      <c r="E77" s="531"/>
      <c r="F77" s="532"/>
      <c r="G77" s="532"/>
      <c r="H77" s="533"/>
      <c r="I77" s="147"/>
      <c r="J77" s="151"/>
      <c r="K77" s="205"/>
      <c r="L77" s="531"/>
      <c r="M77" s="532"/>
      <c r="N77" s="532"/>
      <c r="O77" s="532"/>
      <c r="P77" s="532"/>
      <c r="Q77" s="532"/>
      <c r="R77" s="532"/>
      <c r="S77" s="532"/>
      <c r="T77" s="532"/>
      <c r="U77" s="532"/>
      <c r="V77" s="532"/>
      <c r="W77" s="533"/>
      <c r="X77" s="151"/>
      <c r="Y77" s="405"/>
      <c r="Z77" s="147"/>
      <c r="AA77" s="147"/>
      <c r="AB77" s="147"/>
      <c r="AC77" s="151"/>
      <c r="AD77" s="147"/>
      <c r="AE77" s="147"/>
      <c r="AF77" s="147"/>
      <c r="AG77" s="231"/>
      <c r="AH77" s="147"/>
      <c r="AI77" s="147"/>
      <c r="AJ77" s="147"/>
      <c r="AK77" s="147"/>
      <c r="AL77" s="147"/>
      <c r="AM77" s="334"/>
      <c r="AN77" s="147"/>
      <c r="AO77" s="147"/>
      <c r="AP77" s="147"/>
      <c r="AQ77" s="147"/>
      <c r="AR77" s="147"/>
      <c r="AS77" s="147"/>
      <c r="AT77" s="147"/>
      <c r="AU77" s="147"/>
      <c r="AV77" s="147"/>
      <c r="AW77" s="147"/>
      <c r="AX77" s="147"/>
      <c r="AY77" s="147"/>
      <c r="AZ77" s="147"/>
      <c r="BA77" s="147"/>
      <c r="BB77" s="147"/>
      <c r="BC77" s="147"/>
      <c r="BD77" s="147"/>
      <c r="BE77" s="147"/>
      <c r="BF77" s="147"/>
      <c r="BG77" s="147"/>
      <c r="BH77" s="147"/>
      <c r="BI77" s="147"/>
      <c r="BJ77" s="147"/>
    </row>
    <row r="78" spans="1:62" s="129" customFormat="1" ht="9.75" customHeight="1" thickBot="1">
      <c r="A78" s="126"/>
      <c r="B78" s="212"/>
      <c r="C78" s="126"/>
      <c r="D78" s="128"/>
      <c r="E78" s="126"/>
      <c r="F78" s="126"/>
      <c r="G78" s="126"/>
      <c r="H78" s="126"/>
      <c r="I78" s="126"/>
      <c r="J78" s="128"/>
      <c r="K78" s="340"/>
      <c r="L78" s="391"/>
      <c r="M78" s="391"/>
      <c r="N78" s="391"/>
      <c r="O78" s="391"/>
      <c r="P78" s="391"/>
      <c r="Q78" s="391"/>
      <c r="R78" s="391"/>
      <c r="S78" s="391"/>
      <c r="T78" s="391"/>
      <c r="U78" s="391"/>
      <c r="V78" s="391"/>
      <c r="W78" s="391"/>
      <c r="X78" s="128"/>
      <c r="Y78" s="406"/>
      <c r="Z78" s="126"/>
      <c r="AA78" s="126"/>
      <c r="AB78" s="126"/>
      <c r="AC78" s="128"/>
      <c r="AD78" s="126"/>
      <c r="AE78" s="126"/>
      <c r="AF78" s="126"/>
      <c r="AG78" s="231"/>
      <c r="AH78" s="126"/>
      <c r="AI78" s="126"/>
      <c r="AJ78" s="126"/>
      <c r="AK78" s="126"/>
      <c r="AL78" s="126"/>
      <c r="AM78" s="334"/>
      <c r="AN78" s="126"/>
      <c r="AO78" s="126"/>
      <c r="AP78" s="126"/>
      <c r="AQ78" s="126"/>
      <c r="AR78" s="126"/>
      <c r="AS78" s="126"/>
      <c r="AT78" s="126"/>
      <c r="AU78" s="126"/>
      <c r="AV78" s="126"/>
      <c r="AW78" s="126"/>
      <c r="AX78" s="126"/>
      <c r="AY78" s="126"/>
      <c r="AZ78" s="126"/>
      <c r="BA78" s="126"/>
      <c r="BB78" s="126"/>
      <c r="BC78" s="126"/>
      <c r="BD78" s="126"/>
      <c r="BE78" s="126"/>
      <c r="BF78" s="126"/>
      <c r="BG78" s="126"/>
      <c r="BH78" s="126"/>
      <c r="BI78" s="126"/>
      <c r="BJ78" s="126"/>
    </row>
    <row r="79" spans="1:62" s="202" customFormat="1" ht="34.5" customHeight="1" thickBot="1">
      <c r="A79" s="646" t="s">
        <v>210</v>
      </c>
      <c r="B79" s="529"/>
      <c r="C79" s="530"/>
      <c r="D79" s="198"/>
      <c r="E79" s="201"/>
      <c r="F79" s="200"/>
      <c r="G79" s="200"/>
      <c r="H79" s="200"/>
      <c r="I79" s="200"/>
      <c r="J79" s="201"/>
      <c r="K79" s="342"/>
      <c r="L79" s="391"/>
      <c r="M79" s="391"/>
      <c r="N79" s="391"/>
      <c r="O79" s="391"/>
      <c r="P79" s="391"/>
      <c r="Q79" s="391"/>
      <c r="R79" s="391"/>
      <c r="S79" s="391"/>
      <c r="T79" s="391"/>
      <c r="U79" s="391"/>
      <c r="V79" s="391"/>
      <c r="W79" s="391"/>
      <c r="X79" s="201"/>
      <c r="Y79" s="410"/>
      <c r="Z79" s="200"/>
      <c r="AA79" s="200"/>
      <c r="AB79" s="200"/>
      <c r="AC79" s="201"/>
      <c r="AD79" s="200"/>
      <c r="AE79" s="200"/>
      <c r="AF79" s="200"/>
      <c r="AG79" s="233"/>
      <c r="AH79" s="200"/>
      <c r="AI79" s="200"/>
      <c r="AJ79" s="200"/>
      <c r="AK79" s="200"/>
      <c r="AL79" s="200"/>
      <c r="AM79" s="281"/>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row>
    <row r="80" spans="1:62" s="202" customFormat="1" ht="34.5" customHeight="1" thickBot="1">
      <c r="A80" s="204"/>
      <c r="B80" s="193" t="s">
        <v>201</v>
      </c>
      <c r="C80" s="193" t="s">
        <v>200</v>
      </c>
      <c r="D80" s="194"/>
      <c r="E80" s="200"/>
      <c r="F80" s="200"/>
      <c r="G80" s="200"/>
      <c r="H80" s="200"/>
      <c r="I80" s="200"/>
      <c r="J80" s="201"/>
      <c r="K80" s="342"/>
      <c r="L80" s="198"/>
      <c r="M80" s="198"/>
      <c r="N80" s="198"/>
      <c r="O80" s="198"/>
      <c r="P80" s="198"/>
      <c r="Q80" s="198"/>
      <c r="R80" s="198"/>
      <c r="S80" s="198"/>
      <c r="T80" s="198"/>
      <c r="U80" s="198"/>
      <c r="V80" s="198"/>
      <c r="W80" s="198"/>
      <c r="X80" s="201"/>
      <c r="Y80" s="410"/>
      <c r="Z80" s="200"/>
      <c r="AA80" s="200"/>
      <c r="AB80" s="200"/>
      <c r="AC80" s="201"/>
      <c r="AD80" s="200"/>
      <c r="AE80" s="200"/>
      <c r="AF80" s="200"/>
      <c r="AG80" s="233"/>
      <c r="AH80" s="200"/>
      <c r="AI80" s="200"/>
      <c r="AJ80" s="200"/>
      <c r="AK80" s="200"/>
      <c r="AL80" s="200"/>
      <c r="AM80" s="281"/>
      <c r="AN80" s="200"/>
      <c r="AO80" s="200"/>
      <c r="AP80" s="200"/>
      <c r="AQ80" s="200"/>
      <c r="AR80" s="200"/>
      <c r="AS80" s="200"/>
      <c r="AT80" s="200"/>
      <c r="AU80" s="200"/>
      <c r="AV80" s="200"/>
      <c r="AW80" s="200"/>
      <c r="AX80" s="200"/>
      <c r="AY80" s="200"/>
      <c r="AZ80" s="200"/>
      <c r="BA80" s="200"/>
      <c r="BB80" s="200"/>
      <c r="BC80" s="200"/>
      <c r="BD80" s="200"/>
      <c r="BE80" s="200"/>
      <c r="BF80" s="200"/>
      <c r="BG80" s="200"/>
      <c r="BH80" s="200"/>
      <c r="BI80" s="200"/>
      <c r="BJ80" s="200"/>
    </row>
    <row r="81" spans="1:62" s="202" customFormat="1" ht="34.5" customHeight="1" thickBot="1">
      <c r="A81" s="214" t="s">
        <v>132</v>
      </c>
      <c r="B81" s="474" t="s">
        <v>393</v>
      </c>
      <c r="C81" s="512"/>
      <c r="D81" s="145" t="s">
        <v>186</v>
      </c>
      <c r="E81" s="658" t="s">
        <v>297</v>
      </c>
      <c r="F81" s="541"/>
      <c r="G81" s="541"/>
      <c r="H81" s="542"/>
      <c r="I81" s="147" t="s">
        <v>184</v>
      </c>
      <c r="J81" s="201"/>
      <c r="K81" s="342"/>
      <c r="L81" s="650" t="s">
        <v>8</v>
      </c>
      <c r="M81" s="651"/>
      <c r="N81" s="652"/>
      <c r="O81" s="652"/>
      <c r="P81" s="652"/>
      <c r="Q81" s="652"/>
      <c r="R81" s="652"/>
      <c r="S81" s="652"/>
      <c r="T81" s="652"/>
      <c r="U81" s="652"/>
      <c r="V81" s="652"/>
      <c r="W81" s="653"/>
      <c r="X81" s="201"/>
      <c r="Y81" s="410"/>
      <c r="Z81" s="200"/>
      <c r="AA81" s="200"/>
      <c r="AB81" s="200"/>
      <c r="AC81" s="201"/>
      <c r="AD81" s="200"/>
      <c r="AE81" s="200"/>
      <c r="AF81" s="200"/>
      <c r="AG81" s="233"/>
      <c r="AH81" s="200"/>
      <c r="AI81" s="200"/>
      <c r="AJ81" s="200"/>
      <c r="AK81" s="200"/>
      <c r="AL81" s="200"/>
      <c r="AM81" s="281"/>
      <c r="AN81" s="200"/>
      <c r="AO81" s="200"/>
      <c r="AP81" s="200"/>
      <c r="AQ81" s="200"/>
      <c r="AR81" s="200"/>
      <c r="AS81" s="200"/>
      <c r="AT81" s="200"/>
      <c r="AU81" s="200"/>
      <c r="AV81" s="200"/>
      <c r="AW81" s="200"/>
      <c r="AX81" s="200"/>
      <c r="AY81" s="200"/>
      <c r="AZ81" s="200"/>
      <c r="BA81" s="200"/>
      <c r="BB81" s="200"/>
      <c r="BC81" s="200"/>
      <c r="BD81" s="200"/>
      <c r="BE81" s="200"/>
      <c r="BF81" s="200"/>
      <c r="BG81" s="200"/>
      <c r="BH81" s="200"/>
      <c r="BI81" s="200"/>
      <c r="BJ81" s="200"/>
    </row>
    <row r="82" spans="1:62" s="202" customFormat="1" ht="34.5" customHeight="1" thickBot="1">
      <c r="A82" s="195" t="s">
        <v>203</v>
      </c>
      <c r="B82" s="526" t="s">
        <v>397</v>
      </c>
      <c r="C82" s="471"/>
      <c r="D82" s="145" t="s">
        <v>186</v>
      </c>
      <c r="E82" s="658" t="s">
        <v>298</v>
      </c>
      <c r="F82" s="694"/>
      <c r="G82" s="694"/>
      <c r="H82" s="695"/>
      <c r="I82" s="147" t="s">
        <v>184</v>
      </c>
      <c r="J82" s="201"/>
      <c r="K82" s="342"/>
      <c r="L82" s="647" t="s">
        <v>317</v>
      </c>
      <c r="M82" s="648"/>
      <c r="N82" s="648"/>
      <c r="O82" s="648"/>
      <c r="P82" s="648"/>
      <c r="Q82" s="648"/>
      <c r="R82" s="648"/>
      <c r="S82" s="648"/>
      <c r="T82" s="648"/>
      <c r="U82" s="648"/>
      <c r="V82" s="648"/>
      <c r="W82" s="649"/>
      <c r="X82" s="201"/>
      <c r="Y82" s="410"/>
      <c r="Z82" s="200"/>
      <c r="AA82" s="200"/>
      <c r="AB82" s="200"/>
      <c r="AC82" s="201"/>
      <c r="AD82" s="200"/>
      <c r="AE82" s="200"/>
      <c r="AF82" s="200"/>
      <c r="AG82" s="233"/>
      <c r="AH82" s="200"/>
      <c r="AI82" s="200"/>
      <c r="AJ82" s="200"/>
      <c r="AK82" s="200"/>
      <c r="AL82" s="200"/>
      <c r="AM82" s="281"/>
      <c r="AN82" s="200"/>
      <c r="AO82" s="200"/>
      <c r="AP82" s="200"/>
      <c r="AQ82" s="200"/>
      <c r="AR82" s="200"/>
      <c r="AS82" s="200"/>
      <c r="AT82" s="200"/>
      <c r="AU82" s="200"/>
      <c r="AV82" s="200"/>
      <c r="AW82" s="200"/>
      <c r="AX82" s="200"/>
      <c r="AY82" s="200"/>
      <c r="AZ82" s="200"/>
      <c r="BA82" s="200"/>
      <c r="BB82" s="200"/>
      <c r="BC82" s="200"/>
      <c r="BD82" s="200"/>
      <c r="BE82" s="200"/>
      <c r="BF82" s="200"/>
      <c r="BG82" s="200"/>
      <c r="BH82" s="200"/>
      <c r="BI82" s="200"/>
      <c r="BJ82" s="200"/>
    </row>
    <row r="83" spans="1:62" s="202" customFormat="1" ht="34.5" customHeight="1" thickBot="1">
      <c r="A83" s="196" t="s">
        <v>114</v>
      </c>
      <c r="B83" s="526" t="s">
        <v>398</v>
      </c>
      <c r="C83" s="471"/>
      <c r="D83" s="145" t="s">
        <v>186</v>
      </c>
      <c r="E83" s="658" t="s">
        <v>299</v>
      </c>
      <c r="F83" s="541"/>
      <c r="G83" s="541"/>
      <c r="H83" s="542"/>
      <c r="I83" s="147" t="s">
        <v>184</v>
      </c>
      <c r="J83" s="201"/>
      <c r="K83" s="342"/>
      <c r="L83" s="647" t="s">
        <v>9</v>
      </c>
      <c r="M83" s="577"/>
      <c r="N83" s="577"/>
      <c r="O83" s="577"/>
      <c r="P83" s="577"/>
      <c r="Q83" s="577"/>
      <c r="R83" s="577"/>
      <c r="S83" s="577"/>
      <c r="T83" s="577"/>
      <c r="U83" s="577"/>
      <c r="V83" s="577"/>
      <c r="W83" s="545"/>
      <c r="X83" s="201"/>
      <c r="Y83" s="410"/>
      <c r="Z83" s="200"/>
      <c r="AA83" s="200"/>
      <c r="AB83" s="200"/>
      <c r="AC83" s="201"/>
      <c r="AD83" s="200"/>
      <c r="AE83" s="200"/>
      <c r="AF83" s="200"/>
      <c r="AG83" s="233"/>
      <c r="AH83" s="200"/>
      <c r="AI83" s="200"/>
      <c r="AJ83" s="200"/>
      <c r="AK83" s="200"/>
      <c r="AL83" s="200"/>
      <c r="AM83" s="281"/>
      <c r="AN83" s="200"/>
      <c r="AO83" s="200"/>
      <c r="AP83" s="200"/>
      <c r="AQ83" s="200"/>
      <c r="AR83" s="200"/>
      <c r="AS83" s="200"/>
      <c r="AT83" s="200"/>
      <c r="AU83" s="200"/>
      <c r="AV83" s="200"/>
      <c r="AW83" s="200"/>
      <c r="AX83" s="200"/>
      <c r="AY83" s="200"/>
      <c r="AZ83" s="200"/>
      <c r="BA83" s="200"/>
      <c r="BB83" s="200"/>
      <c r="BC83" s="200"/>
      <c r="BD83" s="200"/>
      <c r="BE83" s="200"/>
      <c r="BF83" s="200"/>
      <c r="BG83" s="200"/>
      <c r="BH83" s="200"/>
      <c r="BI83" s="200"/>
      <c r="BJ83" s="200"/>
    </row>
    <row r="84" spans="1:62" s="202" customFormat="1" ht="34.5" customHeight="1" thickBot="1">
      <c r="A84" s="197" t="s">
        <v>135</v>
      </c>
      <c r="B84" s="472" t="s">
        <v>387</v>
      </c>
      <c r="C84" s="473" t="s">
        <v>387</v>
      </c>
      <c r="D84" s="145" t="s">
        <v>186</v>
      </c>
      <c r="E84" s="658" t="s">
        <v>300</v>
      </c>
      <c r="F84" s="541"/>
      <c r="G84" s="541"/>
      <c r="H84" s="542"/>
      <c r="I84" s="147" t="s">
        <v>184</v>
      </c>
      <c r="J84" s="201"/>
      <c r="K84" s="342"/>
      <c r="L84" s="647" t="s">
        <v>19</v>
      </c>
      <c r="M84" s="648"/>
      <c r="N84" s="648"/>
      <c r="O84" s="648"/>
      <c r="P84" s="648"/>
      <c r="Q84" s="648"/>
      <c r="R84" s="648"/>
      <c r="S84" s="648"/>
      <c r="T84" s="648"/>
      <c r="U84" s="648"/>
      <c r="V84" s="648"/>
      <c r="W84" s="649"/>
      <c r="X84" s="201"/>
      <c r="Y84" s="410"/>
      <c r="Z84" s="200"/>
      <c r="AA84" s="200"/>
      <c r="AB84" s="200"/>
      <c r="AC84" s="201"/>
      <c r="AD84" s="200"/>
      <c r="AE84" s="200"/>
      <c r="AF84" s="200"/>
      <c r="AG84" s="233"/>
      <c r="AH84" s="200"/>
      <c r="AI84" s="200"/>
      <c r="AJ84" s="200"/>
      <c r="AK84" s="200"/>
      <c r="AL84" s="200"/>
      <c r="AM84" s="281"/>
      <c r="AN84" s="200"/>
      <c r="AO84" s="200"/>
      <c r="AP84" s="200"/>
      <c r="AQ84" s="200"/>
      <c r="AR84" s="200"/>
      <c r="AS84" s="200"/>
      <c r="AT84" s="200"/>
      <c r="AU84" s="200"/>
      <c r="AV84" s="200"/>
      <c r="AW84" s="200"/>
      <c r="AX84" s="200"/>
      <c r="AY84" s="200"/>
      <c r="AZ84" s="200"/>
      <c r="BA84" s="200"/>
      <c r="BB84" s="200"/>
      <c r="BC84" s="200"/>
      <c r="BD84" s="200"/>
      <c r="BE84" s="200"/>
      <c r="BF84" s="200"/>
      <c r="BG84" s="200"/>
      <c r="BH84" s="200"/>
      <c r="BI84" s="200"/>
      <c r="BJ84" s="200"/>
    </row>
    <row r="85" spans="1:62" s="202" customFormat="1" ht="34.5" customHeight="1" thickBot="1">
      <c r="A85" s="195" t="s">
        <v>136</v>
      </c>
      <c r="B85" s="472" t="s">
        <v>388</v>
      </c>
      <c r="C85" s="473" t="s">
        <v>388</v>
      </c>
      <c r="D85" s="145" t="s">
        <v>186</v>
      </c>
      <c r="E85" s="658" t="s">
        <v>301</v>
      </c>
      <c r="F85" s="541"/>
      <c r="G85" s="541"/>
      <c r="H85" s="542"/>
      <c r="I85" s="147" t="s">
        <v>184</v>
      </c>
      <c r="J85" s="201"/>
      <c r="K85" s="342"/>
      <c r="L85" s="647" t="s">
        <v>10</v>
      </c>
      <c r="M85" s="648"/>
      <c r="N85" s="648"/>
      <c r="O85" s="648"/>
      <c r="P85" s="648"/>
      <c r="Q85" s="648"/>
      <c r="R85" s="648"/>
      <c r="S85" s="648"/>
      <c r="T85" s="648"/>
      <c r="U85" s="648"/>
      <c r="V85" s="648"/>
      <c r="W85" s="649"/>
      <c r="X85" s="201"/>
      <c r="Y85" s="410"/>
      <c r="Z85" s="200"/>
      <c r="AA85" s="200"/>
      <c r="AB85" s="200"/>
      <c r="AC85" s="201"/>
      <c r="AD85" s="200"/>
      <c r="AE85" s="200"/>
      <c r="AF85" s="200"/>
      <c r="AG85" s="233"/>
      <c r="AH85" s="200"/>
      <c r="AI85" s="200"/>
      <c r="AJ85" s="200"/>
      <c r="AK85" s="200"/>
      <c r="AL85" s="200"/>
      <c r="AM85" s="281"/>
      <c r="AN85" s="200"/>
      <c r="AO85" s="200"/>
      <c r="AP85" s="200"/>
      <c r="AQ85" s="200"/>
      <c r="AR85" s="200"/>
      <c r="AS85" s="200"/>
      <c r="AT85" s="200"/>
      <c r="AU85" s="200"/>
      <c r="AV85" s="200"/>
      <c r="AW85" s="200"/>
      <c r="AX85" s="200"/>
      <c r="AY85" s="200"/>
      <c r="AZ85" s="200"/>
      <c r="BA85" s="200"/>
      <c r="BB85" s="200"/>
      <c r="BC85" s="200"/>
      <c r="BD85" s="200"/>
      <c r="BE85" s="200"/>
      <c r="BF85" s="200"/>
      <c r="BG85" s="200"/>
      <c r="BH85" s="200"/>
      <c r="BI85" s="200"/>
      <c r="BJ85" s="200"/>
    </row>
    <row r="86" spans="1:62" s="202" customFormat="1" ht="34.5" customHeight="1" thickBot="1">
      <c r="A86" s="195" t="s">
        <v>137</v>
      </c>
      <c r="B86" s="472" t="s">
        <v>391</v>
      </c>
      <c r="C86" s="473" t="s">
        <v>391</v>
      </c>
      <c r="D86" s="145" t="s">
        <v>186</v>
      </c>
      <c r="E86" s="658" t="s">
        <v>302</v>
      </c>
      <c r="F86" s="541"/>
      <c r="G86" s="541"/>
      <c r="H86" s="542"/>
      <c r="I86" s="147" t="s">
        <v>184</v>
      </c>
      <c r="J86" s="201"/>
      <c r="K86" s="342"/>
      <c r="L86" s="647" t="s">
        <v>22</v>
      </c>
      <c r="M86" s="648"/>
      <c r="N86" s="648"/>
      <c r="O86" s="648"/>
      <c r="P86" s="648"/>
      <c r="Q86" s="648"/>
      <c r="R86" s="648"/>
      <c r="S86" s="648"/>
      <c r="T86" s="648"/>
      <c r="U86" s="648"/>
      <c r="V86" s="648"/>
      <c r="W86" s="649"/>
      <c r="X86" s="201"/>
      <c r="Y86" s="410"/>
      <c r="Z86" s="200"/>
      <c r="AA86" s="200"/>
      <c r="AB86" s="200"/>
      <c r="AC86" s="201"/>
      <c r="AD86" s="200"/>
      <c r="AE86" s="200"/>
      <c r="AF86" s="200"/>
      <c r="AG86" s="233"/>
      <c r="AH86" s="200"/>
      <c r="AI86" s="200"/>
      <c r="AJ86" s="200"/>
      <c r="AK86" s="200"/>
      <c r="AL86" s="200"/>
      <c r="AM86" s="281"/>
      <c r="AN86" s="200"/>
      <c r="AO86" s="200"/>
      <c r="AP86" s="200"/>
      <c r="AQ86" s="200"/>
      <c r="AR86" s="200"/>
      <c r="AS86" s="200"/>
      <c r="AT86" s="200"/>
      <c r="AU86" s="200"/>
      <c r="AV86" s="200"/>
      <c r="AW86" s="200"/>
      <c r="AX86" s="200"/>
      <c r="AY86" s="200"/>
      <c r="AZ86" s="200"/>
      <c r="BA86" s="200"/>
      <c r="BB86" s="200"/>
      <c r="BC86" s="200"/>
      <c r="BD86" s="200"/>
      <c r="BE86" s="200"/>
      <c r="BF86" s="200"/>
      <c r="BG86" s="200"/>
      <c r="BH86" s="200"/>
      <c r="BI86" s="200"/>
      <c r="BJ86" s="200"/>
    </row>
    <row r="87" spans="1:62" s="202" customFormat="1" ht="34.5" customHeight="1" thickBot="1">
      <c r="A87" s="195" t="s">
        <v>138</v>
      </c>
      <c r="B87" s="472" t="s">
        <v>388</v>
      </c>
      <c r="C87" s="473" t="s">
        <v>388</v>
      </c>
      <c r="D87" s="145" t="s">
        <v>186</v>
      </c>
      <c r="E87" s="658" t="s">
        <v>303</v>
      </c>
      <c r="F87" s="541"/>
      <c r="G87" s="541"/>
      <c r="H87" s="542"/>
      <c r="I87" s="147" t="s">
        <v>184</v>
      </c>
      <c r="J87" s="201"/>
      <c r="K87" s="342"/>
      <c r="L87" s="647" t="s">
        <v>21</v>
      </c>
      <c r="M87" s="648"/>
      <c r="N87" s="648"/>
      <c r="O87" s="648"/>
      <c r="P87" s="648"/>
      <c r="Q87" s="648"/>
      <c r="R87" s="648"/>
      <c r="S87" s="648"/>
      <c r="T87" s="648"/>
      <c r="U87" s="648"/>
      <c r="V87" s="648"/>
      <c r="W87" s="649"/>
      <c r="X87" s="201"/>
      <c r="Y87" s="410"/>
      <c r="Z87" s="200"/>
      <c r="AA87" s="200"/>
      <c r="AB87" s="200"/>
      <c r="AC87" s="201"/>
      <c r="AD87" s="200"/>
      <c r="AE87" s="200"/>
      <c r="AF87" s="200"/>
      <c r="AG87" s="233"/>
      <c r="AH87" s="200"/>
      <c r="AI87" s="200"/>
      <c r="AJ87" s="200"/>
      <c r="AK87" s="200"/>
      <c r="AL87" s="200"/>
      <c r="AM87" s="281"/>
      <c r="AN87" s="200"/>
      <c r="AO87" s="200"/>
      <c r="AP87" s="200"/>
      <c r="AQ87" s="200"/>
      <c r="AR87" s="200"/>
      <c r="AS87" s="200"/>
      <c r="AT87" s="200"/>
      <c r="AU87" s="200"/>
      <c r="AV87" s="200"/>
      <c r="AW87" s="200"/>
      <c r="AX87" s="200"/>
      <c r="AY87" s="200"/>
      <c r="AZ87" s="200"/>
      <c r="BA87" s="200"/>
      <c r="BB87" s="200"/>
      <c r="BC87" s="200"/>
      <c r="BD87" s="200"/>
      <c r="BE87" s="200"/>
      <c r="BF87" s="200"/>
      <c r="BG87" s="200"/>
      <c r="BH87" s="200"/>
      <c r="BI87" s="200"/>
      <c r="BJ87" s="200"/>
    </row>
    <row r="88" spans="1:62" s="202" customFormat="1" ht="34.5" customHeight="1" thickBot="1">
      <c r="A88" s="195" t="s">
        <v>100</v>
      </c>
      <c r="B88" s="472">
        <v>0</v>
      </c>
      <c r="C88" s="473">
        <v>0</v>
      </c>
      <c r="D88" s="145" t="s">
        <v>186</v>
      </c>
      <c r="E88" s="658" t="s">
        <v>304</v>
      </c>
      <c r="F88" s="541"/>
      <c r="G88" s="541"/>
      <c r="H88" s="542"/>
      <c r="I88" s="147" t="s">
        <v>184</v>
      </c>
      <c r="J88" s="201"/>
      <c r="K88" s="342"/>
      <c r="L88" s="647" t="s">
        <v>21</v>
      </c>
      <c r="M88" s="648"/>
      <c r="N88" s="648"/>
      <c r="O88" s="648"/>
      <c r="P88" s="648"/>
      <c r="Q88" s="648"/>
      <c r="R88" s="648"/>
      <c r="S88" s="648"/>
      <c r="T88" s="648"/>
      <c r="U88" s="648"/>
      <c r="V88" s="648"/>
      <c r="W88" s="649"/>
      <c r="X88" s="201"/>
      <c r="Y88" s="410"/>
      <c r="Z88" s="200"/>
      <c r="AA88" s="200"/>
      <c r="AB88" s="200"/>
      <c r="AC88" s="201"/>
      <c r="AD88" s="200"/>
      <c r="AE88" s="200"/>
      <c r="AF88" s="200"/>
      <c r="AG88" s="233"/>
      <c r="AH88" s="200"/>
      <c r="AI88" s="200"/>
      <c r="AJ88" s="200"/>
      <c r="AK88" s="200"/>
      <c r="AL88" s="200"/>
      <c r="AM88" s="281"/>
      <c r="AN88" s="200"/>
      <c r="AO88" s="200"/>
      <c r="AP88" s="200"/>
      <c r="AQ88" s="200"/>
      <c r="AR88" s="200"/>
      <c r="AS88" s="200"/>
      <c r="AT88" s="200"/>
      <c r="AU88" s="200"/>
      <c r="AV88" s="200"/>
      <c r="AW88" s="200"/>
      <c r="AX88" s="200"/>
      <c r="AY88" s="200"/>
      <c r="AZ88" s="200"/>
      <c r="BA88" s="200"/>
      <c r="BB88" s="200"/>
      <c r="BC88" s="200"/>
      <c r="BD88" s="200"/>
      <c r="BE88" s="200"/>
      <c r="BF88" s="200"/>
      <c r="BG88" s="200"/>
      <c r="BH88" s="200"/>
      <c r="BI88" s="200"/>
      <c r="BJ88" s="200"/>
    </row>
    <row r="89" spans="1:62" s="202" customFormat="1" ht="34.5" customHeight="1" thickBot="1">
      <c r="A89" s="196" t="s">
        <v>139</v>
      </c>
      <c r="B89" s="472">
        <v>10</v>
      </c>
      <c r="C89" s="473">
        <v>10</v>
      </c>
      <c r="D89" s="205" t="s">
        <v>186</v>
      </c>
      <c r="E89" s="153" t="s">
        <v>196</v>
      </c>
      <c r="F89" s="658" t="s">
        <v>305</v>
      </c>
      <c r="G89" s="541"/>
      <c r="H89" s="542"/>
      <c r="I89" s="147" t="s">
        <v>184</v>
      </c>
      <c r="J89" s="201"/>
      <c r="K89" s="205" t="s">
        <v>186</v>
      </c>
      <c r="L89" s="647" t="s">
        <v>20</v>
      </c>
      <c r="M89" s="577"/>
      <c r="N89" s="577"/>
      <c r="O89" s="577"/>
      <c r="P89" s="577"/>
      <c r="Q89" s="577"/>
      <c r="R89" s="577"/>
      <c r="S89" s="577"/>
      <c r="T89" s="577"/>
      <c r="U89" s="577"/>
      <c r="V89" s="577"/>
      <c r="W89" s="545"/>
      <c r="X89" s="201"/>
      <c r="Y89" s="410"/>
      <c r="Z89" s="200"/>
      <c r="AA89" s="200"/>
      <c r="AB89" s="200"/>
      <c r="AC89" s="201"/>
      <c r="AD89" s="200"/>
      <c r="AE89" s="200"/>
      <c r="AF89" s="200"/>
      <c r="AG89" s="233"/>
      <c r="AH89" s="200"/>
      <c r="AI89" s="200"/>
      <c r="AJ89" s="200"/>
      <c r="AK89" s="200"/>
      <c r="AL89" s="200"/>
      <c r="AM89" s="281"/>
      <c r="AN89" s="200"/>
      <c r="AO89" s="200"/>
      <c r="AP89" s="200"/>
      <c r="AQ89" s="200"/>
      <c r="AR89" s="200"/>
      <c r="AS89" s="200"/>
      <c r="AT89" s="200"/>
      <c r="AU89" s="200"/>
      <c r="AV89" s="200"/>
      <c r="AW89" s="200"/>
      <c r="AX89" s="200"/>
      <c r="AY89" s="200"/>
      <c r="AZ89" s="200"/>
      <c r="BA89" s="200"/>
      <c r="BB89" s="200"/>
      <c r="BC89" s="200"/>
      <c r="BD89" s="200"/>
      <c r="BE89" s="200"/>
      <c r="BF89" s="200"/>
      <c r="BG89" s="200"/>
      <c r="BH89" s="200"/>
      <c r="BI89" s="200"/>
      <c r="BJ89" s="200"/>
    </row>
    <row r="90" spans="1:62" s="202" customFormat="1" ht="51.75" customHeight="1" thickBot="1">
      <c r="A90" s="196" t="s">
        <v>140</v>
      </c>
      <c r="B90" s="472">
        <v>57</v>
      </c>
      <c r="C90" s="473">
        <v>66</v>
      </c>
      <c r="D90" s="145" t="s">
        <v>186</v>
      </c>
      <c r="E90" s="153" t="s">
        <v>197</v>
      </c>
      <c r="F90" s="688" t="s">
        <v>23</v>
      </c>
      <c r="G90" s="689"/>
      <c r="H90" s="690"/>
      <c r="I90" s="147" t="s">
        <v>184</v>
      </c>
      <c r="J90" s="201"/>
      <c r="K90" s="205" t="s">
        <v>186</v>
      </c>
      <c r="L90" s="647" t="s">
        <v>11</v>
      </c>
      <c r="M90" s="648"/>
      <c r="N90" s="648"/>
      <c r="O90" s="648"/>
      <c r="P90" s="648"/>
      <c r="Q90" s="648"/>
      <c r="R90" s="648"/>
      <c r="S90" s="648"/>
      <c r="T90" s="648"/>
      <c r="U90" s="648"/>
      <c r="V90" s="648"/>
      <c r="W90" s="649"/>
      <c r="X90" s="201"/>
      <c r="Y90" s="410"/>
      <c r="Z90" s="200"/>
      <c r="AA90" s="200"/>
      <c r="AB90" s="200"/>
      <c r="AC90" s="201"/>
      <c r="AD90" s="200"/>
      <c r="AE90" s="200"/>
      <c r="AF90" s="200"/>
      <c r="AG90" s="233"/>
      <c r="AH90" s="200"/>
      <c r="AI90" s="200"/>
      <c r="AJ90" s="200"/>
      <c r="AK90" s="200"/>
      <c r="AL90" s="200"/>
      <c r="AM90" s="281"/>
      <c r="AN90" s="200"/>
      <c r="AO90" s="200"/>
      <c r="AP90" s="200"/>
      <c r="AQ90" s="200"/>
      <c r="AR90" s="200"/>
      <c r="AS90" s="200"/>
      <c r="AT90" s="200"/>
      <c r="AU90" s="200"/>
      <c r="AV90" s="200"/>
      <c r="AW90" s="200"/>
      <c r="AX90" s="200"/>
      <c r="AY90" s="200"/>
      <c r="AZ90" s="200"/>
      <c r="BA90" s="200"/>
      <c r="BB90" s="200"/>
      <c r="BC90" s="200"/>
      <c r="BD90" s="200"/>
      <c r="BE90" s="200"/>
      <c r="BF90" s="200"/>
      <c r="BG90" s="200"/>
      <c r="BH90" s="200"/>
      <c r="BI90" s="200"/>
      <c r="BJ90" s="200"/>
    </row>
    <row r="91" spans="1:62" s="202" customFormat="1" ht="51.75" customHeight="1" thickBot="1">
      <c r="A91" s="199" t="s">
        <v>142</v>
      </c>
      <c r="B91" s="472">
        <v>496</v>
      </c>
      <c r="C91" s="473">
        <v>550</v>
      </c>
      <c r="D91" s="145" t="s">
        <v>186</v>
      </c>
      <c r="E91" s="144" t="s">
        <v>141</v>
      </c>
      <c r="F91" s="691"/>
      <c r="G91" s="692"/>
      <c r="H91" s="693"/>
      <c r="I91" s="147" t="s">
        <v>184</v>
      </c>
      <c r="J91" s="201"/>
      <c r="K91" s="205" t="s">
        <v>186</v>
      </c>
      <c r="L91" s="647" t="s">
        <v>11</v>
      </c>
      <c r="M91" s="648"/>
      <c r="N91" s="648"/>
      <c r="O91" s="648"/>
      <c r="P91" s="648"/>
      <c r="Q91" s="648"/>
      <c r="R91" s="648"/>
      <c r="S91" s="648"/>
      <c r="T91" s="648"/>
      <c r="U91" s="648"/>
      <c r="V91" s="648"/>
      <c r="W91" s="649"/>
      <c r="X91" s="201"/>
      <c r="Y91" s="410"/>
      <c r="Z91" s="200"/>
      <c r="AA91" s="200"/>
      <c r="AB91" s="200"/>
      <c r="AC91" s="201"/>
      <c r="AD91" s="200"/>
      <c r="AE91" s="200"/>
      <c r="AF91" s="200"/>
      <c r="AG91" s="233"/>
      <c r="AH91" s="200"/>
      <c r="AI91" s="200"/>
      <c r="AJ91" s="200"/>
      <c r="AK91" s="200"/>
      <c r="AL91" s="200"/>
      <c r="AM91" s="281"/>
      <c r="AN91" s="200"/>
      <c r="AO91" s="200"/>
      <c r="AP91" s="200"/>
      <c r="AQ91" s="200"/>
      <c r="AR91" s="200"/>
      <c r="AS91" s="200"/>
      <c r="AT91" s="200"/>
      <c r="AU91" s="200"/>
      <c r="AV91" s="200"/>
      <c r="AW91" s="200"/>
      <c r="AX91" s="200"/>
      <c r="AY91" s="200"/>
      <c r="AZ91" s="200"/>
      <c r="BA91" s="200"/>
      <c r="BB91" s="200"/>
      <c r="BC91" s="200"/>
      <c r="BD91" s="200"/>
      <c r="BE91" s="200"/>
      <c r="BF91" s="200"/>
      <c r="BG91" s="200"/>
      <c r="BH91" s="200"/>
      <c r="BI91" s="200"/>
      <c r="BJ91" s="200"/>
    </row>
    <row r="92" spans="1:62" s="202" customFormat="1" ht="34.5" customHeight="1" thickBot="1">
      <c r="A92" s="195" t="s">
        <v>143</v>
      </c>
      <c r="B92" s="527" t="s">
        <v>394</v>
      </c>
      <c r="C92" s="473" t="s">
        <v>384</v>
      </c>
      <c r="D92" s="145" t="s">
        <v>186</v>
      </c>
      <c r="E92" s="658" t="s">
        <v>306</v>
      </c>
      <c r="F92" s="541"/>
      <c r="G92" s="541"/>
      <c r="H92" s="542"/>
      <c r="I92" s="147" t="s">
        <v>184</v>
      </c>
      <c r="J92" s="201"/>
      <c r="K92" s="205" t="s">
        <v>186</v>
      </c>
      <c r="L92" s="647" t="s">
        <v>24</v>
      </c>
      <c r="M92" s="648"/>
      <c r="N92" s="648"/>
      <c r="O92" s="648"/>
      <c r="P92" s="648"/>
      <c r="Q92" s="648"/>
      <c r="R92" s="648"/>
      <c r="S92" s="648"/>
      <c r="T92" s="648"/>
      <c r="U92" s="648"/>
      <c r="V92" s="648"/>
      <c r="W92" s="649"/>
      <c r="X92" s="201"/>
      <c r="Y92" s="410"/>
      <c r="Z92" s="200"/>
      <c r="AA92" s="200"/>
      <c r="AB92" s="200"/>
      <c r="AC92" s="201"/>
      <c r="AD92" s="200"/>
      <c r="AE92" s="200"/>
      <c r="AF92" s="200"/>
      <c r="AG92" s="233"/>
      <c r="AH92" s="200"/>
      <c r="AI92" s="200"/>
      <c r="AJ92" s="200"/>
      <c r="AK92" s="200"/>
      <c r="AL92" s="200"/>
      <c r="AM92" s="281"/>
      <c r="AN92" s="200"/>
      <c r="AO92" s="200"/>
      <c r="AP92" s="200"/>
      <c r="AQ92" s="200"/>
      <c r="AR92" s="200"/>
      <c r="AS92" s="200"/>
      <c r="AT92" s="200"/>
      <c r="AU92" s="200"/>
      <c r="AV92" s="200"/>
      <c r="AW92" s="200"/>
      <c r="AX92" s="200"/>
      <c r="AY92" s="200"/>
      <c r="AZ92" s="200"/>
      <c r="BA92" s="200"/>
      <c r="BB92" s="200"/>
      <c r="BC92" s="200"/>
      <c r="BD92" s="200"/>
      <c r="BE92" s="200"/>
      <c r="BF92" s="200"/>
      <c r="BG92" s="200"/>
      <c r="BH92" s="200"/>
      <c r="BI92" s="200"/>
      <c r="BJ92" s="200"/>
    </row>
    <row r="93" spans="1:62" s="202" customFormat="1" ht="34.5" customHeight="1" thickBot="1">
      <c r="A93" s="195" t="s">
        <v>144</v>
      </c>
      <c r="B93" s="527" t="s">
        <v>396</v>
      </c>
      <c r="C93" s="473" t="s">
        <v>384</v>
      </c>
      <c r="D93" s="145" t="s">
        <v>186</v>
      </c>
      <c r="E93" s="658" t="s">
        <v>307</v>
      </c>
      <c r="F93" s="541"/>
      <c r="G93" s="541"/>
      <c r="H93" s="542"/>
      <c r="I93" s="147" t="s">
        <v>184</v>
      </c>
      <c r="J93" s="201"/>
      <c r="K93" s="205" t="s">
        <v>186</v>
      </c>
      <c r="L93" s="647" t="s">
        <v>24</v>
      </c>
      <c r="M93" s="648"/>
      <c r="N93" s="648"/>
      <c r="O93" s="648"/>
      <c r="P93" s="648"/>
      <c r="Q93" s="648"/>
      <c r="R93" s="648"/>
      <c r="S93" s="648"/>
      <c r="T93" s="648"/>
      <c r="U93" s="648"/>
      <c r="V93" s="648"/>
      <c r="W93" s="649"/>
      <c r="X93" s="201"/>
      <c r="Y93" s="410"/>
      <c r="Z93" s="200"/>
      <c r="AA93" s="200"/>
      <c r="AB93" s="200"/>
      <c r="AC93" s="201"/>
      <c r="AD93" s="200"/>
      <c r="AE93" s="200"/>
      <c r="AF93" s="200"/>
      <c r="AG93" s="233"/>
      <c r="AH93" s="200"/>
      <c r="AI93" s="200"/>
      <c r="AJ93" s="200"/>
      <c r="AK93" s="200"/>
      <c r="AL93" s="200"/>
      <c r="AM93" s="281"/>
      <c r="AN93" s="200"/>
      <c r="AO93" s="200"/>
      <c r="AP93" s="200"/>
      <c r="AQ93" s="200"/>
      <c r="AR93" s="200"/>
      <c r="AS93" s="200"/>
      <c r="AT93" s="200"/>
      <c r="AU93" s="200"/>
      <c r="AV93" s="200"/>
      <c r="AW93" s="200"/>
      <c r="AX93" s="200"/>
      <c r="AY93" s="200"/>
      <c r="AZ93" s="200"/>
      <c r="BA93" s="200"/>
      <c r="BB93" s="200"/>
      <c r="BC93" s="200"/>
      <c r="BD93" s="200"/>
      <c r="BE93" s="200"/>
      <c r="BF93" s="200"/>
      <c r="BG93" s="200"/>
      <c r="BH93" s="200"/>
      <c r="BI93" s="200"/>
      <c r="BJ93" s="200"/>
    </row>
    <row r="94" spans="1:62" s="202" customFormat="1" ht="34.5" customHeight="1" thickBot="1">
      <c r="A94" s="213" t="s">
        <v>214</v>
      </c>
      <c r="B94" s="474">
        <v>10.8</v>
      </c>
      <c r="C94" s="471"/>
      <c r="D94" s="145" t="s">
        <v>186</v>
      </c>
      <c r="E94" s="658" t="s">
        <v>308</v>
      </c>
      <c r="F94" s="541"/>
      <c r="G94" s="541"/>
      <c r="H94" s="542"/>
      <c r="I94" s="147" t="s">
        <v>184</v>
      </c>
      <c r="J94" s="201"/>
      <c r="K94" s="205" t="s">
        <v>186</v>
      </c>
      <c r="L94" s="647" t="s">
        <v>25</v>
      </c>
      <c r="M94" s="686"/>
      <c r="N94" s="686"/>
      <c r="O94" s="686"/>
      <c r="P94" s="686"/>
      <c r="Q94" s="686"/>
      <c r="R94" s="686"/>
      <c r="S94" s="686"/>
      <c r="T94" s="686"/>
      <c r="U94" s="686"/>
      <c r="V94" s="686"/>
      <c r="W94" s="687"/>
      <c r="X94" s="201"/>
      <c r="Y94" s="410"/>
      <c r="Z94" s="200"/>
      <c r="AA94" s="200"/>
      <c r="AB94" s="200"/>
      <c r="AC94" s="201"/>
      <c r="AD94" s="200"/>
      <c r="AE94" s="200"/>
      <c r="AF94" s="200"/>
      <c r="AG94" s="233"/>
      <c r="AH94" s="200"/>
      <c r="AI94" s="200"/>
      <c r="AJ94" s="200"/>
      <c r="AK94" s="200"/>
      <c r="AL94" s="200"/>
      <c r="AM94" s="281"/>
      <c r="AN94" s="200"/>
      <c r="AO94" s="200"/>
      <c r="AP94" s="200"/>
      <c r="AQ94" s="200"/>
      <c r="AR94" s="200"/>
      <c r="AS94" s="200"/>
      <c r="AT94" s="200"/>
      <c r="AU94" s="200"/>
      <c r="AV94" s="200"/>
      <c r="AW94" s="200"/>
      <c r="AX94" s="200"/>
      <c r="AY94" s="200"/>
      <c r="AZ94" s="200"/>
      <c r="BA94" s="200"/>
      <c r="BB94" s="200"/>
      <c r="BC94" s="200"/>
      <c r="BD94" s="200"/>
      <c r="BE94" s="200"/>
      <c r="BF94" s="200"/>
      <c r="BG94" s="200"/>
      <c r="BH94" s="200"/>
      <c r="BI94" s="200"/>
      <c r="BJ94" s="200"/>
    </row>
    <row r="95" spans="1:62" s="202" customFormat="1" ht="9.75" customHeight="1" thickBot="1">
      <c r="A95" s="203"/>
      <c r="B95" s="343"/>
      <c r="C95" s="203"/>
      <c r="D95" s="201"/>
      <c r="E95" s="200"/>
      <c r="F95" s="200"/>
      <c r="G95" s="200"/>
      <c r="H95" s="200"/>
      <c r="I95" s="200"/>
      <c r="J95" s="201"/>
      <c r="K95" s="342"/>
      <c r="L95" s="344"/>
      <c r="M95" s="344"/>
      <c r="N95" s="344"/>
      <c r="O95" s="344"/>
      <c r="P95" s="198"/>
      <c r="Q95" s="198"/>
      <c r="R95" s="198"/>
      <c r="S95" s="198"/>
      <c r="T95" s="198"/>
      <c r="U95" s="198"/>
      <c r="V95" s="198"/>
      <c r="W95" s="198"/>
      <c r="X95" s="201"/>
      <c r="Y95" s="410"/>
      <c r="Z95" s="200"/>
      <c r="AA95" s="200"/>
      <c r="AB95" s="200"/>
      <c r="AC95" s="201"/>
      <c r="AD95" s="200"/>
      <c r="AE95" s="200"/>
      <c r="AF95" s="200"/>
      <c r="AG95" s="233"/>
      <c r="AH95" s="200"/>
      <c r="AI95" s="200"/>
      <c r="AJ95" s="200"/>
      <c r="AK95" s="200"/>
      <c r="AL95" s="200"/>
      <c r="AM95" s="281"/>
      <c r="AN95" s="200"/>
      <c r="AO95" s="200"/>
      <c r="AP95" s="200"/>
      <c r="AQ95" s="200"/>
      <c r="AR95" s="200"/>
      <c r="AS95" s="200"/>
      <c r="AT95" s="200"/>
      <c r="AU95" s="200"/>
      <c r="AV95" s="200"/>
      <c r="AW95" s="200"/>
      <c r="AX95" s="200"/>
      <c r="AY95" s="200"/>
      <c r="AZ95" s="200"/>
      <c r="BA95" s="200"/>
      <c r="BB95" s="200"/>
      <c r="BC95" s="200"/>
      <c r="BD95" s="200"/>
      <c r="BE95" s="200"/>
      <c r="BF95" s="200"/>
      <c r="BG95" s="200"/>
      <c r="BH95" s="200"/>
      <c r="BI95" s="200"/>
      <c r="BJ95" s="200"/>
    </row>
    <row r="96" spans="1:62" s="139" customFormat="1" ht="69.75" customHeight="1" thickBot="1">
      <c r="A96" s="573" t="s">
        <v>204</v>
      </c>
      <c r="B96" s="574"/>
      <c r="C96" s="575"/>
      <c r="D96" s="122"/>
      <c r="E96" s="137"/>
      <c r="F96" s="137"/>
      <c r="G96" s="137"/>
      <c r="H96" s="137"/>
      <c r="I96" s="137"/>
      <c r="J96" s="138"/>
      <c r="K96" s="345"/>
      <c r="L96" s="723" t="s">
        <v>26</v>
      </c>
      <c r="M96" s="726"/>
      <c r="N96" s="726"/>
      <c r="O96" s="726"/>
      <c r="P96" s="726"/>
      <c r="Q96" s="726"/>
      <c r="R96" s="726"/>
      <c r="S96" s="726"/>
      <c r="T96" s="726"/>
      <c r="U96" s="726"/>
      <c r="V96" s="726"/>
      <c r="W96" s="727"/>
      <c r="X96" s="138"/>
      <c r="Y96" s="411"/>
      <c r="Z96" s="137"/>
      <c r="AA96" s="137"/>
      <c r="AB96" s="137"/>
      <c r="AC96" s="138"/>
      <c r="AD96" s="137"/>
      <c r="AE96" s="137"/>
      <c r="AF96" s="137"/>
      <c r="AG96" s="231"/>
      <c r="AH96" s="137"/>
      <c r="AI96" s="137"/>
      <c r="AJ96" s="137"/>
      <c r="AK96" s="137"/>
      <c r="AL96" s="137"/>
      <c r="AM96" s="346"/>
      <c r="AN96" s="137"/>
      <c r="AO96" s="137"/>
      <c r="AP96" s="137"/>
      <c r="AQ96" s="137"/>
      <c r="AR96" s="137"/>
      <c r="AS96" s="137"/>
      <c r="AT96" s="137"/>
      <c r="AU96" s="137"/>
      <c r="AV96" s="137"/>
      <c r="AW96" s="137"/>
      <c r="AX96" s="137"/>
      <c r="AY96" s="137"/>
      <c r="AZ96" s="137"/>
      <c r="BA96" s="137"/>
      <c r="BB96" s="137"/>
      <c r="BC96" s="137"/>
      <c r="BD96" s="137"/>
      <c r="BE96" s="137"/>
      <c r="BF96" s="137"/>
      <c r="BG96" s="137"/>
      <c r="BH96" s="137"/>
      <c r="BI96" s="137"/>
      <c r="BJ96" s="137"/>
    </row>
    <row r="97" spans="1:62" s="192" customFormat="1" ht="51.75" customHeight="1" thickBot="1">
      <c r="A97" s="206"/>
      <c r="B97" s="193" t="s">
        <v>211</v>
      </c>
      <c r="C97" s="193" t="s">
        <v>212</v>
      </c>
      <c r="D97" s="194"/>
      <c r="E97" s="190"/>
      <c r="F97" s="190"/>
      <c r="G97" s="190"/>
      <c r="H97" s="190"/>
      <c r="I97" s="190"/>
      <c r="J97" s="191"/>
      <c r="K97" s="347"/>
      <c r="L97" s="728"/>
      <c r="M97" s="729"/>
      <c r="N97" s="729"/>
      <c r="O97" s="729"/>
      <c r="P97" s="729"/>
      <c r="Q97" s="729"/>
      <c r="R97" s="729"/>
      <c r="S97" s="729"/>
      <c r="T97" s="729"/>
      <c r="U97" s="729"/>
      <c r="V97" s="729"/>
      <c r="W97" s="730"/>
      <c r="X97" s="191"/>
      <c r="Y97" s="412"/>
      <c r="Z97" s="190"/>
      <c r="AA97" s="190"/>
      <c r="AB97" s="190"/>
      <c r="AC97" s="191"/>
      <c r="AD97" s="190"/>
      <c r="AE97" s="190"/>
      <c r="AF97" s="190"/>
      <c r="AG97" s="231"/>
      <c r="AH97" s="190"/>
      <c r="AI97" s="190"/>
      <c r="AJ97" s="190"/>
      <c r="AK97" s="190"/>
      <c r="AL97" s="190"/>
      <c r="AM97" s="346"/>
      <c r="AN97" s="190"/>
      <c r="AO97" s="190"/>
      <c r="AP97" s="190"/>
      <c r="AQ97" s="190"/>
      <c r="AR97" s="190"/>
      <c r="AS97" s="190"/>
      <c r="AT97" s="190"/>
      <c r="AU97" s="190"/>
      <c r="AV97" s="190"/>
      <c r="AW97" s="190"/>
      <c r="AX97" s="190"/>
      <c r="AY97" s="190"/>
      <c r="AZ97" s="190"/>
      <c r="BA97" s="190"/>
      <c r="BB97" s="190"/>
      <c r="BC97" s="190"/>
      <c r="BD97" s="190"/>
      <c r="BE97" s="190"/>
      <c r="BF97" s="190"/>
      <c r="BG97" s="190"/>
      <c r="BH97" s="190"/>
      <c r="BI97" s="190"/>
      <c r="BJ97" s="190"/>
    </row>
    <row r="98" spans="1:62" s="192" customFormat="1" ht="34.5" customHeight="1" thickBot="1">
      <c r="A98" s="392" t="s">
        <v>27</v>
      </c>
      <c r="B98" s="382">
        <f>AC141</f>
        <v>5.36082087867433</v>
      </c>
      <c r="C98" s="216">
        <f>AI141</f>
        <v>5.36082087867433</v>
      </c>
      <c r="D98" s="145" t="s">
        <v>186</v>
      </c>
      <c r="E98" s="576" t="s">
        <v>29</v>
      </c>
      <c r="F98" s="577"/>
      <c r="G98" s="577"/>
      <c r="H98" s="545"/>
      <c r="I98" s="147"/>
      <c r="J98" s="191"/>
      <c r="K98" s="205"/>
      <c r="L98" s="728"/>
      <c r="M98" s="729"/>
      <c r="N98" s="729"/>
      <c r="O98" s="729"/>
      <c r="P98" s="729"/>
      <c r="Q98" s="729"/>
      <c r="R98" s="729"/>
      <c r="S98" s="729"/>
      <c r="T98" s="729"/>
      <c r="U98" s="729"/>
      <c r="V98" s="729"/>
      <c r="W98" s="730"/>
      <c r="X98" s="191"/>
      <c r="Y98" s="412"/>
      <c r="Z98" s="190"/>
      <c r="AA98" s="190"/>
      <c r="AB98" s="190"/>
      <c r="AC98" s="191"/>
      <c r="AD98" s="190"/>
      <c r="AE98" s="190"/>
      <c r="AF98" s="190"/>
      <c r="AG98" s="231"/>
      <c r="AH98" s="190"/>
      <c r="AI98" s="190"/>
      <c r="AJ98" s="190"/>
      <c r="AK98" s="190"/>
      <c r="AL98" s="190"/>
      <c r="AM98" s="346"/>
      <c r="AN98" s="190"/>
      <c r="AO98" s="190"/>
      <c r="AP98" s="190"/>
      <c r="AQ98" s="190"/>
      <c r="AR98" s="190"/>
      <c r="AS98" s="190"/>
      <c r="AT98" s="190"/>
      <c r="AU98" s="190"/>
      <c r="AV98" s="190"/>
      <c r="AW98" s="190"/>
      <c r="AX98" s="190"/>
      <c r="AY98" s="190"/>
      <c r="AZ98" s="190"/>
      <c r="BA98" s="190"/>
      <c r="BB98" s="190"/>
      <c r="BC98" s="190"/>
      <c r="BD98" s="190"/>
      <c r="BE98" s="190"/>
      <c r="BF98" s="190"/>
      <c r="BG98" s="190"/>
      <c r="BH98" s="190"/>
      <c r="BI98" s="190"/>
      <c r="BJ98" s="190"/>
    </row>
    <row r="99" spans="1:62" s="192" customFormat="1" ht="34.5" customHeight="1" thickBot="1">
      <c r="A99" s="160" t="s">
        <v>213</v>
      </c>
      <c r="B99" s="216">
        <f>AC142</f>
        <v>0</v>
      </c>
      <c r="C99" s="217">
        <f>AI142</f>
        <v>0</v>
      </c>
      <c r="D99" s="145" t="s">
        <v>186</v>
      </c>
      <c r="E99" s="576" t="s">
        <v>29</v>
      </c>
      <c r="F99" s="577"/>
      <c r="G99" s="577"/>
      <c r="H99" s="545"/>
      <c r="I99" s="147"/>
      <c r="J99" s="191"/>
      <c r="K99" s="205"/>
      <c r="L99" s="731"/>
      <c r="M99" s="732"/>
      <c r="N99" s="732"/>
      <c r="O99" s="732"/>
      <c r="P99" s="732"/>
      <c r="Q99" s="732"/>
      <c r="R99" s="732"/>
      <c r="S99" s="732"/>
      <c r="T99" s="732"/>
      <c r="U99" s="732"/>
      <c r="V99" s="732"/>
      <c r="W99" s="733"/>
      <c r="X99" s="191"/>
      <c r="Y99" s="412"/>
      <c r="Z99" s="190"/>
      <c r="AA99" s="190"/>
      <c r="AB99" s="190"/>
      <c r="AC99" s="191"/>
      <c r="AD99" s="190"/>
      <c r="AE99" s="190"/>
      <c r="AF99" s="190"/>
      <c r="AG99" s="231"/>
      <c r="AH99" s="190"/>
      <c r="AI99" s="190"/>
      <c r="AJ99" s="190"/>
      <c r="AK99" s="190"/>
      <c r="AL99" s="190"/>
      <c r="AM99" s="346"/>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row>
    <row r="100" spans="1:62" s="192" customFormat="1" ht="34.5" customHeight="1" thickBot="1">
      <c r="A100" s="160" t="s">
        <v>28</v>
      </c>
      <c r="B100" s="217">
        <f>AC143</f>
        <v>0</v>
      </c>
      <c r="C100" s="217">
        <f>AI143</f>
        <v>0</v>
      </c>
      <c r="D100" s="145" t="s">
        <v>186</v>
      </c>
      <c r="E100" s="576" t="s">
        <v>29</v>
      </c>
      <c r="F100" s="577"/>
      <c r="G100" s="577"/>
      <c r="H100" s="545"/>
      <c r="I100" s="147"/>
      <c r="J100" s="191"/>
      <c r="K100" s="205" t="s">
        <v>186</v>
      </c>
      <c r="L100" s="543" t="s">
        <v>31</v>
      </c>
      <c r="M100" s="713"/>
      <c r="N100" s="713"/>
      <c r="O100" s="713"/>
      <c r="P100" s="713"/>
      <c r="Q100" s="713"/>
      <c r="R100" s="713"/>
      <c r="S100" s="713"/>
      <c r="T100" s="713"/>
      <c r="U100" s="713"/>
      <c r="V100" s="713"/>
      <c r="W100" s="714"/>
      <c r="X100" s="190"/>
      <c r="Y100" s="412"/>
      <c r="Z100" s="190"/>
      <c r="AA100" s="190"/>
      <c r="AB100" s="190"/>
      <c r="AC100" s="191"/>
      <c r="AD100" s="190"/>
      <c r="AE100" s="190"/>
      <c r="AF100" s="190"/>
      <c r="AG100" s="231"/>
      <c r="AH100" s="190"/>
      <c r="AI100" s="190"/>
      <c r="AJ100" s="190"/>
      <c r="AK100" s="190"/>
      <c r="AL100" s="190"/>
      <c r="AM100" s="346"/>
      <c r="AN100" s="190"/>
      <c r="AO100" s="190"/>
      <c r="AP100" s="190"/>
      <c r="AQ100" s="190"/>
      <c r="AR100" s="190"/>
      <c r="AS100" s="190"/>
      <c r="AT100" s="190"/>
      <c r="AU100" s="190"/>
      <c r="AV100" s="190"/>
      <c r="AW100" s="190"/>
      <c r="AX100" s="190"/>
      <c r="AY100" s="190"/>
      <c r="AZ100" s="190"/>
      <c r="BA100" s="190"/>
      <c r="BB100" s="190"/>
      <c r="BC100" s="190"/>
      <c r="BD100" s="190"/>
      <c r="BE100" s="190"/>
      <c r="BF100" s="190"/>
      <c r="BG100" s="190"/>
      <c r="BH100" s="190"/>
      <c r="BI100" s="190"/>
      <c r="BJ100" s="190"/>
    </row>
    <row r="101" spans="1:62" s="192" customFormat="1" ht="34.5" customHeight="1">
      <c r="A101" s="348"/>
      <c r="B101" s="209"/>
      <c r="C101" s="209"/>
      <c r="D101" s="145"/>
      <c r="E101" s="155"/>
      <c r="F101" s="348"/>
      <c r="G101" s="348"/>
      <c r="H101" s="348"/>
      <c r="I101" s="147"/>
      <c r="J101" s="191"/>
      <c r="K101" s="205"/>
      <c r="L101" s="348"/>
      <c r="M101" s="348"/>
      <c r="N101" s="348"/>
      <c r="O101" s="348"/>
      <c r="P101" s="348"/>
      <c r="Q101" s="348"/>
      <c r="R101" s="348"/>
      <c r="S101" s="348"/>
      <c r="T101" s="348"/>
      <c r="U101" s="348"/>
      <c r="V101" s="348"/>
      <c r="W101" s="348"/>
      <c r="X101" s="190"/>
      <c r="Y101" s="412"/>
      <c r="Z101" s="412"/>
      <c r="AA101" s="412"/>
      <c r="AB101" s="412"/>
      <c r="AC101" s="412"/>
      <c r="AD101" s="412"/>
      <c r="AE101" s="412"/>
      <c r="AF101" s="412"/>
      <c r="AG101" s="417"/>
      <c r="AH101" s="412"/>
      <c r="AI101" s="412"/>
      <c r="AJ101" s="412"/>
      <c r="AK101" s="412"/>
      <c r="AL101" s="412"/>
      <c r="AM101" s="418"/>
      <c r="AN101" s="412"/>
      <c r="AO101" s="412"/>
      <c r="AP101" s="412"/>
      <c r="AQ101" s="412"/>
      <c r="AR101" s="412"/>
      <c r="AS101" s="412"/>
      <c r="AT101" s="190"/>
      <c r="AU101" s="190"/>
      <c r="AV101" s="190"/>
      <c r="AW101" s="190"/>
      <c r="AX101" s="190"/>
      <c r="AY101" s="190"/>
      <c r="AZ101" s="190"/>
      <c r="BA101" s="190"/>
      <c r="BB101" s="190"/>
      <c r="BC101" s="190"/>
      <c r="BD101" s="190"/>
      <c r="BE101" s="190"/>
      <c r="BF101" s="190"/>
      <c r="BG101" s="190"/>
      <c r="BH101" s="190"/>
      <c r="BI101" s="190"/>
      <c r="BJ101" s="190"/>
    </row>
    <row r="102" spans="1:62" s="192" customFormat="1" ht="17.25" customHeight="1" thickBot="1">
      <c r="A102" s="408"/>
      <c r="B102" s="414"/>
      <c r="C102" s="414"/>
      <c r="D102" s="415"/>
      <c r="E102" s="416"/>
      <c r="F102" s="408"/>
      <c r="G102" s="408"/>
      <c r="H102" s="408"/>
      <c r="I102" s="405"/>
      <c r="J102" s="412"/>
      <c r="K102" s="413"/>
      <c r="L102" s="408"/>
      <c r="M102" s="408"/>
      <c r="N102" s="408"/>
      <c r="O102" s="408"/>
      <c r="P102" s="408"/>
      <c r="Q102" s="408"/>
      <c r="R102" s="408"/>
      <c r="S102" s="408"/>
      <c r="T102" s="408"/>
      <c r="U102" s="408"/>
      <c r="V102" s="408"/>
      <c r="W102" s="408"/>
      <c r="X102" s="412"/>
      <c r="Y102" s="412"/>
      <c r="Z102" s="412"/>
      <c r="AA102" s="190"/>
      <c r="AB102" s="190"/>
      <c r="AC102" s="190"/>
      <c r="AD102" s="190"/>
      <c r="AE102" s="190"/>
      <c r="AF102" s="190"/>
      <c r="AG102" s="231"/>
      <c r="AH102" s="190"/>
      <c r="AI102" s="190"/>
      <c r="AJ102" s="190"/>
      <c r="AK102" s="190"/>
      <c r="AL102" s="190"/>
      <c r="AM102" s="346"/>
      <c r="AN102" s="190"/>
      <c r="AO102" s="190"/>
      <c r="AP102" s="138"/>
      <c r="AQ102" s="190"/>
      <c r="AR102" s="190"/>
      <c r="AS102" s="412"/>
      <c r="AT102" s="190"/>
      <c r="AU102" s="190"/>
      <c r="AV102" s="190"/>
      <c r="AW102" s="190"/>
      <c r="AX102" s="190"/>
      <c r="AY102" s="190"/>
      <c r="AZ102" s="190"/>
      <c r="BA102" s="190"/>
      <c r="BB102" s="190"/>
      <c r="BC102" s="190"/>
      <c r="BD102" s="190"/>
      <c r="BE102" s="190"/>
      <c r="BF102" s="190"/>
      <c r="BG102" s="190"/>
      <c r="BH102" s="190"/>
      <c r="BI102" s="190"/>
      <c r="BJ102" s="190"/>
    </row>
    <row r="103" spans="1:62" s="210" customFormat="1" ht="30" customHeight="1" thickBot="1">
      <c r="A103" s="208"/>
      <c r="B103" s="399"/>
      <c r="C103" s="398"/>
      <c r="D103" s="207"/>
      <c r="E103" s="208"/>
      <c r="F103" s="191"/>
      <c r="G103" s="191"/>
      <c r="H103" s="191"/>
      <c r="I103" s="191"/>
      <c r="J103" s="191"/>
      <c r="K103" s="205"/>
      <c r="L103" s="171"/>
      <c r="M103" s="171"/>
      <c r="N103" s="171"/>
      <c r="O103" s="171"/>
      <c r="P103" s="171"/>
      <c r="Q103" s="171"/>
      <c r="R103" s="171"/>
      <c r="S103" s="171"/>
      <c r="T103" s="171"/>
      <c r="U103" s="171"/>
      <c r="V103" s="171"/>
      <c r="W103" s="171"/>
      <c r="X103" s="191"/>
      <c r="Y103" s="191"/>
      <c r="Z103" s="412"/>
      <c r="AA103" s="191"/>
      <c r="AB103" s="224" t="s">
        <v>221</v>
      </c>
      <c r="AC103" s="349"/>
      <c r="AD103" s="349"/>
      <c r="AE103" s="349"/>
      <c r="AF103" s="350"/>
      <c r="AG103" s="351"/>
      <c r="AH103" s="191"/>
      <c r="AI103" s="191"/>
      <c r="AJ103" s="191"/>
      <c r="AK103" s="352"/>
      <c r="AL103" s="353"/>
      <c r="AM103" s="354"/>
      <c r="AN103" s="191"/>
      <c r="AO103" s="191"/>
      <c r="AP103" s="117"/>
      <c r="AQ103" s="191"/>
      <c r="AR103" s="191"/>
      <c r="AS103" s="412"/>
      <c r="AT103" s="191"/>
      <c r="AU103" s="191"/>
      <c r="AV103" s="191"/>
      <c r="AW103" s="191"/>
      <c r="AX103" s="191"/>
      <c r="AY103" s="191"/>
      <c r="AZ103" s="191"/>
      <c r="BA103" s="191"/>
      <c r="BB103" s="191"/>
      <c r="BC103" s="191"/>
      <c r="BD103" s="191"/>
      <c r="BE103" s="191"/>
      <c r="BF103" s="191"/>
      <c r="BG103" s="191"/>
      <c r="BH103" s="191"/>
      <c r="BI103" s="191"/>
      <c r="BJ103" s="191"/>
    </row>
    <row r="104" spans="1:62" s="140" customFormat="1" ht="30" customHeight="1" thickBot="1">
      <c r="A104" s="138"/>
      <c r="B104" s="209"/>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411"/>
      <c r="AA104" s="138"/>
      <c r="AB104" s="213" t="s">
        <v>44</v>
      </c>
      <c r="AC104" s="225" t="s">
        <v>217</v>
      </c>
      <c r="AD104" s="225" t="s">
        <v>218</v>
      </c>
      <c r="AE104" s="225" t="s">
        <v>219</v>
      </c>
      <c r="AF104" s="226" t="s">
        <v>220</v>
      </c>
      <c r="AG104" s="355" t="s">
        <v>186</v>
      </c>
      <c r="AH104" s="723" t="s">
        <v>156</v>
      </c>
      <c r="AI104" s="529"/>
      <c r="AJ104" s="529"/>
      <c r="AK104" s="529"/>
      <c r="AL104" s="711"/>
      <c r="AM104" s="711"/>
      <c r="AN104" s="711"/>
      <c r="AO104" s="712"/>
      <c r="AP104" s="117"/>
      <c r="AQ104" s="138"/>
      <c r="AR104" s="138"/>
      <c r="AS104" s="411"/>
      <c r="AT104" s="138"/>
      <c r="AU104" s="138"/>
      <c r="AV104" s="138"/>
      <c r="AW104" s="138"/>
      <c r="AX104" s="138"/>
      <c r="AY104" s="138"/>
      <c r="AZ104" s="138"/>
      <c r="BA104" s="138"/>
      <c r="BB104" s="138"/>
      <c r="BC104" s="138"/>
      <c r="BD104" s="138"/>
      <c r="BE104" s="138"/>
      <c r="BF104" s="138"/>
      <c r="BG104" s="138"/>
      <c r="BH104" s="138"/>
      <c r="BI104" s="138"/>
      <c r="BJ104" s="138"/>
    </row>
    <row r="105" spans="1:62" s="123" customFormat="1" ht="30" customHeight="1" thickBot="1">
      <c r="A105" s="590" t="s">
        <v>12</v>
      </c>
      <c r="B105" s="591"/>
      <c r="C105" s="591"/>
      <c r="D105" s="591"/>
      <c r="E105" s="591"/>
      <c r="F105" s="591"/>
      <c r="G105" s="591"/>
      <c r="H105" s="592"/>
      <c r="I105" s="357"/>
      <c r="J105" s="117"/>
      <c r="K105" s="117"/>
      <c r="L105" s="596"/>
      <c r="M105" s="400" t="s">
        <v>184</v>
      </c>
      <c r="N105" s="400" t="s">
        <v>184</v>
      </c>
      <c r="O105" s="400" t="s">
        <v>184</v>
      </c>
      <c r="P105" s="400" t="s">
        <v>184</v>
      </c>
      <c r="Q105" s="400" t="s">
        <v>184</v>
      </c>
      <c r="R105" s="400" t="s">
        <v>184</v>
      </c>
      <c r="S105" s="400" t="s">
        <v>184</v>
      </c>
      <c r="T105" s="400" t="s">
        <v>184</v>
      </c>
      <c r="U105" s="400" t="s">
        <v>184</v>
      </c>
      <c r="V105" s="400" t="s">
        <v>184</v>
      </c>
      <c r="W105" s="400" t="s">
        <v>184</v>
      </c>
      <c r="X105" s="117"/>
      <c r="Y105" s="117"/>
      <c r="Z105" s="419"/>
      <c r="AA105" s="117"/>
      <c r="AB105" s="222" t="s">
        <v>44</v>
      </c>
      <c r="AC105" s="383">
        <v>115</v>
      </c>
      <c r="AD105" s="383">
        <v>95</v>
      </c>
      <c r="AE105" s="383">
        <v>75</v>
      </c>
      <c r="AF105" s="226" t="s">
        <v>220</v>
      </c>
      <c r="AG105" s="355" t="s">
        <v>186</v>
      </c>
      <c r="AH105" s="734"/>
      <c r="AI105" s="735"/>
      <c r="AJ105" s="735"/>
      <c r="AK105" s="735"/>
      <c r="AL105" s="532"/>
      <c r="AM105" s="532"/>
      <c r="AN105" s="532"/>
      <c r="AO105" s="533"/>
      <c r="AP105" s="119"/>
      <c r="AQ105" s="117"/>
      <c r="AR105" s="117"/>
      <c r="AS105" s="419"/>
      <c r="AT105" s="117"/>
      <c r="AU105" s="117"/>
      <c r="AV105" s="117"/>
      <c r="AW105" s="117"/>
      <c r="AX105" s="117"/>
      <c r="AY105" s="117"/>
      <c r="AZ105" s="117"/>
      <c r="BA105" s="117"/>
      <c r="BB105" s="117"/>
      <c r="BC105" s="117"/>
      <c r="BD105" s="117"/>
      <c r="BE105" s="117"/>
      <c r="BF105" s="117"/>
      <c r="BG105" s="117"/>
      <c r="BH105" s="117"/>
      <c r="BI105" s="117"/>
      <c r="BJ105" s="117"/>
    </row>
    <row r="106" spans="1:62" s="123" customFormat="1" ht="30" customHeight="1" thickBot="1">
      <c r="A106" s="593"/>
      <c r="B106" s="594"/>
      <c r="C106" s="594"/>
      <c r="D106" s="594"/>
      <c r="E106" s="594"/>
      <c r="F106" s="594"/>
      <c r="G106" s="594"/>
      <c r="H106" s="595"/>
      <c r="I106" s="357"/>
      <c r="J106" s="117"/>
      <c r="K106" s="117"/>
      <c r="L106" s="597"/>
      <c r="M106" s="117"/>
      <c r="N106" s="117"/>
      <c r="O106" s="117"/>
      <c r="P106" s="117"/>
      <c r="Q106" s="117"/>
      <c r="R106" s="117"/>
      <c r="S106" s="117"/>
      <c r="T106" s="117"/>
      <c r="U106" s="117"/>
      <c r="V106" s="117"/>
      <c r="W106" s="117"/>
      <c r="X106" s="117"/>
      <c r="Y106" s="117"/>
      <c r="Z106" s="419"/>
      <c r="AA106" s="117"/>
      <c r="AB106" s="221" t="s">
        <v>45</v>
      </c>
      <c r="AC106" s="385">
        <f>AC110+AC112</f>
        <v>2</v>
      </c>
      <c r="AD106" s="385">
        <f>AD110+AD112</f>
        <v>47</v>
      </c>
      <c r="AE106" s="385">
        <f>AE110+AE112</f>
        <v>37</v>
      </c>
      <c r="AF106" s="226" t="s">
        <v>220</v>
      </c>
      <c r="AG106" s="235"/>
      <c r="AH106" s="220"/>
      <c r="AI106" s="220"/>
      <c r="AJ106" s="117"/>
      <c r="AK106" s="357"/>
      <c r="AL106" s="116"/>
      <c r="AM106" s="356"/>
      <c r="AN106" s="117"/>
      <c r="AO106" s="117"/>
      <c r="AP106" s="119"/>
      <c r="AQ106" s="117"/>
      <c r="AR106" s="117"/>
      <c r="AS106" s="419"/>
      <c r="AT106" s="117"/>
      <c r="AU106" s="117"/>
      <c r="AV106" s="117"/>
      <c r="AW106" s="117"/>
      <c r="AX106" s="117"/>
      <c r="AY106" s="117"/>
      <c r="AZ106" s="117"/>
      <c r="BA106" s="117"/>
      <c r="BB106" s="117"/>
      <c r="BC106" s="117"/>
      <c r="BD106" s="117"/>
      <c r="BE106" s="117"/>
      <c r="BF106" s="117"/>
      <c r="BG106" s="117"/>
      <c r="BH106" s="117"/>
      <c r="BI106" s="117"/>
      <c r="BJ106" s="117"/>
    </row>
    <row r="107" spans="1:62" s="124" customFormat="1" ht="30" customHeight="1" thickBot="1">
      <c r="A107" s="353"/>
      <c r="B107" s="353"/>
      <c r="C107" s="353"/>
      <c r="D107" s="353"/>
      <c r="E107" s="353"/>
      <c r="F107" s="353"/>
      <c r="G107" s="353"/>
      <c r="H107" s="353"/>
      <c r="I107" s="353"/>
      <c r="J107" s="352"/>
      <c r="K107" s="353"/>
      <c r="L107" s="353"/>
      <c r="M107" s="353"/>
      <c r="N107" s="353"/>
      <c r="O107" s="353"/>
      <c r="P107" s="353"/>
      <c r="Q107" s="353"/>
      <c r="R107" s="353"/>
      <c r="S107" s="353"/>
      <c r="T107" s="353"/>
      <c r="U107" s="353"/>
      <c r="V107" s="353"/>
      <c r="W107" s="353"/>
      <c r="X107" s="353"/>
      <c r="Y107" s="119"/>
      <c r="Z107" s="420"/>
      <c r="AA107" s="353"/>
      <c r="AB107" s="221" t="s">
        <v>49</v>
      </c>
      <c r="AC107" s="387">
        <f>B26</f>
        <v>0</v>
      </c>
      <c r="AD107" s="387" t="e">
        <f>AD108*1000/1.1625/(AD105-AD106)</f>
        <v>#DIV/0!</v>
      </c>
      <c r="AE107" s="387" t="e">
        <f>AE108*1000/1.1625/(AE105-AE106)</f>
        <v>#DIV/0!</v>
      </c>
      <c r="AF107" s="228" t="s">
        <v>42</v>
      </c>
      <c r="AG107" s="235"/>
      <c r="AH107" s="220"/>
      <c r="AI107" s="220"/>
      <c r="AJ107" s="353"/>
      <c r="AK107" s="357"/>
      <c r="AL107" s="116"/>
      <c r="AM107" s="356"/>
      <c r="AN107" s="353"/>
      <c r="AO107" s="353"/>
      <c r="AP107" s="116"/>
      <c r="AQ107" s="353"/>
      <c r="AR107" s="353"/>
      <c r="AS107" s="420"/>
      <c r="AT107" s="353"/>
      <c r="AU107" s="353"/>
      <c r="AV107" s="353"/>
      <c r="AW107" s="353"/>
      <c r="AX107" s="353"/>
      <c r="AY107" s="353"/>
      <c r="AZ107" s="353"/>
      <c r="BA107" s="353"/>
      <c r="BB107" s="353"/>
      <c r="BC107" s="353"/>
      <c r="BD107" s="353"/>
      <c r="BE107" s="353"/>
      <c r="BF107" s="353"/>
      <c r="BG107" s="353"/>
      <c r="BH107" s="353"/>
      <c r="BI107" s="353"/>
      <c r="BJ107" s="353"/>
    </row>
    <row r="108" spans="1:62" s="121" customFormat="1" ht="30" customHeight="1" thickBot="1">
      <c r="A108" s="116"/>
      <c r="B108" s="116"/>
      <c r="C108" s="116"/>
      <c r="D108" s="116"/>
      <c r="E108" s="116"/>
      <c r="F108" s="116"/>
      <c r="G108" s="116"/>
      <c r="H108" s="116"/>
      <c r="I108" s="116"/>
      <c r="J108" s="357"/>
      <c r="K108" s="116"/>
      <c r="L108" s="116"/>
      <c r="M108" s="116"/>
      <c r="N108" s="116"/>
      <c r="O108" s="116"/>
      <c r="P108" s="116"/>
      <c r="Q108" s="116"/>
      <c r="R108" s="116"/>
      <c r="S108" s="116"/>
      <c r="T108" s="116"/>
      <c r="U108" s="116"/>
      <c r="V108" s="116"/>
      <c r="W108" s="116"/>
      <c r="X108" s="116"/>
      <c r="Y108" s="119"/>
      <c r="Z108" s="421"/>
      <c r="AA108" s="116"/>
      <c r="AB108" s="221" t="s">
        <v>50</v>
      </c>
      <c r="AC108" s="388">
        <f>AC107*1.1625*(AC105-AC106)/1000</f>
        <v>0</v>
      </c>
      <c r="AD108" s="388" t="e">
        <f>AD111*(AD109-AD110)*1.1625/1000</f>
        <v>#DIV/0!</v>
      </c>
      <c r="AE108" s="388" t="e">
        <f>AE111*(AE109-AE110)*1.1625/1000</f>
        <v>#DIV/0!</v>
      </c>
      <c r="AF108" s="228" t="s">
        <v>40</v>
      </c>
      <c r="AG108" s="355" t="s">
        <v>186</v>
      </c>
      <c r="AH108" s="570" t="s">
        <v>13</v>
      </c>
      <c r="AI108" s="571"/>
      <c r="AJ108" s="571"/>
      <c r="AK108" s="571"/>
      <c r="AL108" s="571"/>
      <c r="AM108" s="571"/>
      <c r="AN108" s="571"/>
      <c r="AO108" s="572"/>
      <c r="AP108" s="116"/>
      <c r="AQ108" s="116"/>
      <c r="AR108" s="116"/>
      <c r="AS108" s="421"/>
      <c r="AT108" s="116"/>
      <c r="AU108" s="116"/>
      <c r="AV108" s="116"/>
      <c r="AW108" s="116"/>
      <c r="AX108" s="116"/>
      <c r="AY108" s="116"/>
      <c r="AZ108" s="116"/>
      <c r="BA108" s="116"/>
      <c r="BB108" s="116"/>
      <c r="BC108" s="116"/>
      <c r="BD108" s="116"/>
      <c r="BE108" s="116"/>
      <c r="BF108" s="116"/>
      <c r="BG108" s="116"/>
      <c r="BH108" s="116"/>
      <c r="BI108" s="116"/>
      <c r="BJ108" s="116"/>
    </row>
    <row r="109" spans="1:62" s="121" customFormat="1" ht="30" customHeight="1" thickBot="1">
      <c r="A109" s="116"/>
      <c r="B109" s="116" t="s">
        <v>184</v>
      </c>
      <c r="C109" s="116"/>
      <c r="D109" s="116"/>
      <c r="E109" s="116"/>
      <c r="F109" s="116"/>
      <c r="G109" s="116"/>
      <c r="H109" s="116"/>
      <c r="I109" s="116"/>
      <c r="J109" s="357"/>
      <c r="K109" s="116"/>
      <c r="L109" s="116"/>
      <c r="M109" s="116"/>
      <c r="N109" s="116"/>
      <c r="O109" s="116"/>
      <c r="P109" s="116"/>
      <c r="Q109" s="116"/>
      <c r="R109" s="116"/>
      <c r="S109" s="116"/>
      <c r="T109" s="116"/>
      <c r="U109" s="116"/>
      <c r="V109" s="116"/>
      <c r="W109" s="116"/>
      <c r="X109" s="116"/>
      <c r="Y109" s="357"/>
      <c r="Z109" s="421"/>
      <c r="AA109" s="116"/>
      <c r="AB109" s="221" t="s">
        <v>47</v>
      </c>
      <c r="AC109" s="385">
        <f>B27</f>
        <v>0</v>
      </c>
      <c r="AD109" s="384">
        <v>45</v>
      </c>
      <c r="AE109" s="384">
        <v>35</v>
      </c>
      <c r="AF109" s="229" t="s">
        <v>220</v>
      </c>
      <c r="AG109" s="234"/>
      <c r="AH109" s="227"/>
      <c r="AI109" s="227"/>
      <c r="AJ109" s="120"/>
      <c r="AK109" s="357"/>
      <c r="AL109" s="116"/>
      <c r="AM109" s="356"/>
      <c r="AN109" s="116"/>
      <c r="AO109" s="116"/>
      <c r="AP109" s="120"/>
      <c r="AQ109" s="116"/>
      <c r="AR109" s="116"/>
      <c r="AS109" s="421"/>
      <c r="AT109" s="116"/>
      <c r="AU109" s="116"/>
      <c r="AV109" s="116"/>
      <c r="AW109" s="116"/>
      <c r="AX109" s="116"/>
      <c r="AY109" s="116"/>
      <c r="AZ109" s="116"/>
      <c r="BA109" s="116"/>
      <c r="BB109" s="116"/>
      <c r="BC109" s="116"/>
      <c r="BD109" s="116"/>
      <c r="BE109" s="116"/>
      <c r="BF109" s="116"/>
      <c r="BG109" s="116"/>
      <c r="BH109" s="116"/>
      <c r="BI109" s="116"/>
      <c r="BJ109" s="116"/>
    </row>
    <row r="110" spans="1:62" s="121" customFormat="1" ht="30" customHeight="1" thickBot="1">
      <c r="A110" s="116"/>
      <c r="B110" s="116"/>
      <c r="C110" s="116"/>
      <c r="D110" s="116"/>
      <c r="E110" s="116"/>
      <c r="F110" s="116"/>
      <c r="G110" s="116"/>
      <c r="H110" s="116"/>
      <c r="I110" s="116"/>
      <c r="J110" s="357"/>
      <c r="K110" s="116"/>
      <c r="L110" s="116"/>
      <c r="M110" s="116"/>
      <c r="N110" s="116"/>
      <c r="O110" s="116"/>
      <c r="P110" s="116"/>
      <c r="Q110" s="116"/>
      <c r="R110" s="116"/>
      <c r="S110" s="116"/>
      <c r="T110" s="116"/>
      <c r="U110" s="116"/>
      <c r="V110" s="116"/>
      <c r="W110" s="116"/>
      <c r="X110" s="116"/>
      <c r="Y110" s="357"/>
      <c r="Z110" s="421"/>
      <c r="AA110" s="116"/>
      <c r="AB110" s="221" t="s">
        <v>46</v>
      </c>
      <c r="AC110" s="385">
        <f>B28</f>
        <v>0</v>
      </c>
      <c r="AD110" s="385">
        <f>AD109-((AC109-AC110)/3*2)</f>
        <v>45</v>
      </c>
      <c r="AE110" s="385">
        <f>AE109-((AC109-AC110)/3)</f>
        <v>35</v>
      </c>
      <c r="AF110" s="226" t="s">
        <v>220</v>
      </c>
      <c r="AG110" s="234"/>
      <c r="AH110" s="227"/>
      <c r="AI110" s="227"/>
      <c r="AJ110" s="120"/>
      <c r="AK110" s="357"/>
      <c r="AL110" s="116"/>
      <c r="AM110" s="356"/>
      <c r="AN110" s="116"/>
      <c r="AO110" s="116"/>
      <c r="AP110" s="120"/>
      <c r="AQ110" s="116"/>
      <c r="AR110" s="116"/>
      <c r="AS110" s="421"/>
      <c r="AT110" s="116"/>
      <c r="AU110" s="116"/>
      <c r="AV110" s="116"/>
      <c r="AW110" s="116"/>
      <c r="AX110" s="116"/>
      <c r="AY110" s="116"/>
      <c r="AZ110" s="116"/>
      <c r="BA110" s="116"/>
      <c r="BB110" s="116"/>
      <c r="BC110" s="116"/>
      <c r="BD110" s="116"/>
      <c r="BE110" s="116"/>
      <c r="BF110" s="116"/>
      <c r="BG110" s="116"/>
      <c r="BH110" s="116"/>
      <c r="BI110" s="116"/>
      <c r="BJ110" s="116"/>
    </row>
    <row r="111" spans="1:62" s="121" customFormat="1" ht="30" customHeight="1" thickBot="1">
      <c r="A111" s="116"/>
      <c r="B111" s="116"/>
      <c r="C111" s="116"/>
      <c r="D111" s="116"/>
      <c r="E111" s="116"/>
      <c r="F111" s="116"/>
      <c r="G111" s="116"/>
      <c r="H111" s="116"/>
      <c r="I111" s="116"/>
      <c r="J111" s="357"/>
      <c r="K111" s="116"/>
      <c r="L111" s="116"/>
      <c r="M111" s="116"/>
      <c r="N111" s="116"/>
      <c r="O111" s="116"/>
      <c r="P111" s="116"/>
      <c r="Q111" s="116"/>
      <c r="R111" s="116"/>
      <c r="S111" s="116"/>
      <c r="T111" s="116"/>
      <c r="U111" s="116"/>
      <c r="V111" s="116"/>
      <c r="W111" s="116"/>
      <c r="X111" s="116"/>
      <c r="Y111" s="120"/>
      <c r="Z111" s="421"/>
      <c r="AA111" s="116"/>
      <c r="AB111" s="221" t="s">
        <v>48</v>
      </c>
      <c r="AC111" s="387" t="e">
        <f>AC108*1000/1.1625/(AC109-AC110)</f>
        <v>#DIV/0!</v>
      </c>
      <c r="AD111" s="387" t="e">
        <f>AC111</f>
        <v>#DIV/0!</v>
      </c>
      <c r="AE111" s="387" t="e">
        <f>AC111</f>
        <v>#DIV/0!</v>
      </c>
      <c r="AF111" s="228" t="s">
        <v>42</v>
      </c>
      <c r="AG111" s="234"/>
      <c r="AH111" s="227"/>
      <c r="AI111" s="227"/>
      <c r="AJ111" s="120"/>
      <c r="AK111" s="117"/>
      <c r="AL111" s="115"/>
      <c r="AM111" s="358"/>
      <c r="AN111" s="116"/>
      <c r="AO111" s="116"/>
      <c r="AP111" s="120"/>
      <c r="AQ111" s="116"/>
      <c r="AR111" s="116"/>
      <c r="AS111" s="421"/>
      <c r="AT111" s="116"/>
      <c r="AU111" s="116"/>
      <c r="AV111" s="116"/>
      <c r="AW111" s="116"/>
      <c r="AX111" s="116"/>
      <c r="AY111" s="116"/>
      <c r="AZ111" s="116"/>
      <c r="BA111" s="116"/>
      <c r="BB111" s="116"/>
      <c r="BC111" s="116"/>
      <c r="BD111" s="116"/>
      <c r="BE111" s="116"/>
      <c r="BF111" s="116"/>
      <c r="BG111" s="116"/>
      <c r="BH111" s="116"/>
      <c r="BI111" s="116"/>
      <c r="BJ111" s="116"/>
    </row>
    <row r="112" spans="1:62" s="121" customFormat="1" ht="30" customHeight="1" thickBot="1">
      <c r="A112" s="116"/>
      <c r="B112" s="116"/>
      <c r="C112" s="116"/>
      <c r="D112" s="116"/>
      <c r="E112" s="116"/>
      <c r="F112" s="116"/>
      <c r="G112" s="116"/>
      <c r="H112" s="116"/>
      <c r="I112" s="116"/>
      <c r="J112" s="357"/>
      <c r="K112" s="116"/>
      <c r="L112" s="116"/>
      <c r="M112" s="116"/>
      <c r="N112" s="116"/>
      <c r="O112" s="116"/>
      <c r="P112" s="116"/>
      <c r="Q112" s="116"/>
      <c r="R112" s="116"/>
      <c r="S112" s="116"/>
      <c r="T112" s="116"/>
      <c r="U112" s="116"/>
      <c r="V112" s="116"/>
      <c r="W112" s="116"/>
      <c r="X112" s="116"/>
      <c r="Y112" s="120"/>
      <c r="Z112" s="421"/>
      <c r="AA112" s="116"/>
      <c r="AB112" s="221" t="s">
        <v>155</v>
      </c>
      <c r="AC112" s="384">
        <v>2</v>
      </c>
      <c r="AD112" s="384">
        <v>2</v>
      </c>
      <c r="AE112" s="384">
        <v>2</v>
      </c>
      <c r="AF112" s="226" t="s">
        <v>220</v>
      </c>
      <c r="AG112" s="355" t="s">
        <v>186</v>
      </c>
      <c r="AH112" s="570" t="s">
        <v>224</v>
      </c>
      <c r="AI112" s="571"/>
      <c r="AJ112" s="571"/>
      <c r="AK112" s="571"/>
      <c r="AL112" s="571"/>
      <c r="AM112" s="571"/>
      <c r="AN112" s="571"/>
      <c r="AO112" s="572"/>
      <c r="AP112" s="120"/>
      <c r="AQ112" s="116"/>
      <c r="AR112" s="116"/>
      <c r="AS112" s="421"/>
      <c r="AT112" s="116"/>
      <c r="AU112" s="116"/>
      <c r="AV112" s="116"/>
      <c r="AW112" s="116"/>
      <c r="AX112" s="116"/>
      <c r="AY112" s="116"/>
      <c r="AZ112" s="116"/>
      <c r="BA112" s="116"/>
      <c r="BB112" s="116"/>
      <c r="BC112" s="116"/>
      <c r="BD112" s="116"/>
      <c r="BE112" s="116"/>
      <c r="BF112" s="116"/>
      <c r="BG112" s="116"/>
      <c r="BH112" s="116"/>
      <c r="BI112" s="116"/>
      <c r="BJ112" s="116"/>
    </row>
    <row r="113" spans="1:62" s="121" customFormat="1" ht="30" customHeight="1" thickBot="1">
      <c r="A113" s="116"/>
      <c r="B113" s="116"/>
      <c r="C113" s="116"/>
      <c r="D113" s="116"/>
      <c r="E113" s="116"/>
      <c r="F113" s="116"/>
      <c r="G113" s="116"/>
      <c r="H113" s="116"/>
      <c r="I113" s="116"/>
      <c r="J113" s="357"/>
      <c r="K113" s="116"/>
      <c r="L113" s="116"/>
      <c r="M113" s="116"/>
      <c r="N113" s="116"/>
      <c r="O113" s="116"/>
      <c r="P113" s="116"/>
      <c r="Q113" s="116"/>
      <c r="R113" s="116"/>
      <c r="S113" s="116"/>
      <c r="T113" s="116"/>
      <c r="U113" s="116"/>
      <c r="V113" s="116"/>
      <c r="W113" s="116"/>
      <c r="X113" s="116"/>
      <c r="Y113" s="120"/>
      <c r="Z113" s="421"/>
      <c r="AA113" s="116"/>
      <c r="AB113" s="223" t="s">
        <v>157</v>
      </c>
      <c r="AC113" s="385">
        <f>((AC105-AC109)-(AC106-AC110))/LN((AC105-AC109)/(AC106-AC110))</f>
        <v>27.888943133880662</v>
      </c>
      <c r="AD113" s="385">
        <f>((AD105-AD109)-(AD106-AD110))/LN((AD105-AD109)/(AD106-AD110))</f>
        <v>14.912038429430684</v>
      </c>
      <c r="AE113" s="385">
        <f>((AE105-AE109)-(AE106-AE110))/LN((AE105-AE109)/(AE106-AE110))</f>
        <v>12.684711626422695</v>
      </c>
      <c r="AF113" s="226" t="s">
        <v>220</v>
      </c>
      <c r="AG113" s="234"/>
      <c r="AH113" s="359"/>
      <c r="AI113" s="359"/>
      <c r="AJ113" s="120"/>
      <c r="AK113" s="117"/>
      <c r="AL113" s="117"/>
      <c r="AM113" s="358"/>
      <c r="AN113" s="116"/>
      <c r="AO113" s="116"/>
      <c r="AP113" s="360"/>
      <c r="AQ113" s="116"/>
      <c r="AR113" s="116"/>
      <c r="AS113" s="421"/>
      <c r="AT113" s="116"/>
      <c r="AU113" s="116"/>
      <c r="AV113" s="116"/>
      <c r="AW113" s="116"/>
      <c r="AX113" s="116"/>
      <c r="AY113" s="116"/>
      <c r="AZ113" s="116"/>
      <c r="BA113" s="116"/>
      <c r="BB113" s="116"/>
      <c r="BC113" s="116"/>
      <c r="BD113" s="116"/>
      <c r="BE113" s="116"/>
      <c r="BF113" s="116"/>
      <c r="BG113" s="116"/>
      <c r="BH113" s="116"/>
      <c r="BI113" s="116"/>
      <c r="BJ113" s="116"/>
    </row>
    <row r="114" spans="1:62" s="121" customFormat="1" ht="30" customHeight="1" thickBot="1">
      <c r="A114" s="116"/>
      <c r="B114" s="116"/>
      <c r="C114" s="116"/>
      <c r="D114" s="116"/>
      <c r="E114" s="116"/>
      <c r="F114" s="116"/>
      <c r="G114" s="116"/>
      <c r="H114" s="116"/>
      <c r="I114" s="116"/>
      <c r="J114" s="357"/>
      <c r="K114" s="116"/>
      <c r="L114" s="116"/>
      <c r="M114" s="116"/>
      <c r="N114" s="116"/>
      <c r="O114" s="116"/>
      <c r="P114" s="116"/>
      <c r="Q114" s="116"/>
      <c r="R114" s="116"/>
      <c r="S114" s="116"/>
      <c r="T114" s="116"/>
      <c r="U114" s="116"/>
      <c r="V114" s="116"/>
      <c r="W114" s="116"/>
      <c r="X114" s="116"/>
      <c r="Y114" s="120"/>
      <c r="Z114" s="421"/>
      <c r="AA114" s="116"/>
      <c r="AB114" s="221" t="s">
        <v>158</v>
      </c>
      <c r="AC114" s="387">
        <f>AC108*1000/AC113</f>
        <v>0</v>
      </c>
      <c r="AD114" s="387" t="e">
        <f>AD108*1000/AD113</f>
        <v>#DIV/0!</v>
      </c>
      <c r="AE114" s="387" t="e">
        <f>AE108*1000/AE113</f>
        <v>#DIV/0!</v>
      </c>
      <c r="AF114" s="228" t="s">
        <v>222</v>
      </c>
      <c r="AG114" s="234"/>
      <c r="AH114" s="675"/>
      <c r="AI114" s="676"/>
      <c r="AJ114" s="676"/>
      <c r="AK114" s="676"/>
      <c r="AL114" s="117"/>
      <c r="AM114" s="358"/>
      <c r="AN114" s="116"/>
      <c r="AO114" s="116"/>
      <c r="AP114" s="360"/>
      <c r="AQ114" s="116"/>
      <c r="AR114" s="116"/>
      <c r="AS114" s="421"/>
      <c r="AT114" s="116"/>
      <c r="AU114" s="116"/>
      <c r="AV114" s="116"/>
      <c r="AW114" s="116"/>
      <c r="AX114" s="116"/>
      <c r="AY114" s="116"/>
      <c r="AZ114" s="116"/>
      <c r="BA114" s="116"/>
      <c r="BB114" s="116"/>
      <c r="BC114" s="116"/>
      <c r="BD114" s="116"/>
      <c r="BE114" s="116"/>
      <c r="BF114" s="116"/>
      <c r="BG114" s="116"/>
      <c r="BH114" s="116"/>
      <c r="BI114" s="116"/>
      <c r="BJ114" s="116"/>
    </row>
    <row r="115" spans="1:62" s="118" customFormat="1" ht="30" customHeight="1" thickBot="1">
      <c r="A115" s="115"/>
      <c r="B115" s="115"/>
      <c r="C115" s="115"/>
      <c r="D115" s="115"/>
      <c r="E115" s="115"/>
      <c r="F115" s="115"/>
      <c r="G115" s="115"/>
      <c r="H115" s="115"/>
      <c r="I115" s="115"/>
      <c r="J115" s="117"/>
      <c r="K115" s="115"/>
      <c r="L115" s="115"/>
      <c r="M115" s="115"/>
      <c r="N115" s="115"/>
      <c r="O115" s="115"/>
      <c r="P115" s="115"/>
      <c r="Q115" s="115"/>
      <c r="R115" s="115"/>
      <c r="S115" s="115"/>
      <c r="T115" s="115"/>
      <c r="U115" s="115"/>
      <c r="V115" s="115"/>
      <c r="W115" s="115"/>
      <c r="X115" s="115"/>
      <c r="Y115" s="360"/>
      <c r="Z115" s="419"/>
      <c r="AA115" s="115"/>
      <c r="AB115" s="221" t="s">
        <v>159</v>
      </c>
      <c r="AC115" s="386">
        <f>AC114/B68</f>
        <v>0</v>
      </c>
      <c r="AD115" s="386" t="e">
        <f>AD114/B68</f>
        <v>#DIV/0!</v>
      </c>
      <c r="AE115" s="386" t="e">
        <f>AE114/B68</f>
        <v>#DIV/0!</v>
      </c>
      <c r="AF115" s="228" t="s">
        <v>223</v>
      </c>
      <c r="AG115" s="234"/>
      <c r="AH115" s="675"/>
      <c r="AI115" s="676"/>
      <c r="AJ115" s="676"/>
      <c r="AK115" s="676"/>
      <c r="AL115" s="115"/>
      <c r="AM115" s="358"/>
      <c r="AN115" s="115"/>
      <c r="AO115" s="115"/>
      <c r="AP115" s="360"/>
      <c r="AQ115" s="115"/>
      <c r="AR115" s="115"/>
      <c r="AS115" s="419"/>
      <c r="AT115" s="115"/>
      <c r="AU115" s="115"/>
      <c r="AV115" s="115"/>
      <c r="AW115" s="115"/>
      <c r="AX115" s="115"/>
      <c r="AY115" s="115"/>
      <c r="AZ115" s="115"/>
      <c r="BA115" s="115"/>
      <c r="BB115" s="115"/>
      <c r="BC115" s="115"/>
      <c r="BD115" s="115"/>
      <c r="BE115" s="115"/>
      <c r="BF115" s="115"/>
      <c r="BG115" s="115"/>
      <c r="BH115" s="115"/>
      <c r="BI115" s="115"/>
      <c r="BJ115" s="115"/>
    </row>
    <row r="116" spans="1:62" s="123" customFormat="1" ht="30" customHeight="1">
      <c r="A116" s="117"/>
      <c r="B116" s="117"/>
      <c r="C116" s="117"/>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360"/>
      <c r="Z116" s="419"/>
      <c r="AA116" s="117"/>
      <c r="AB116" s="117"/>
      <c r="AC116" s="117"/>
      <c r="AD116" s="117"/>
      <c r="AE116" s="117"/>
      <c r="AF116" s="117"/>
      <c r="AG116" s="361"/>
      <c r="AH116" s="117"/>
      <c r="AI116" s="117"/>
      <c r="AJ116" s="117"/>
      <c r="AK116" s="117"/>
      <c r="AL116" s="117"/>
      <c r="AM116" s="358"/>
      <c r="AN116" s="117"/>
      <c r="AO116" s="117"/>
      <c r="AP116" s="360"/>
      <c r="AQ116" s="117"/>
      <c r="AR116" s="117"/>
      <c r="AS116" s="419"/>
      <c r="AT116" s="117"/>
      <c r="AU116" s="117"/>
      <c r="AV116" s="117"/>
      <c r="AW116" s="117"/>
      <c r="AX116" s="117"/>
      <c r="AY116" s="117"/>
      <c r="AZ116" s="117"/>
      <c r="BA116" s="117"/>
      <c r="BB116" s="117"/>
      <c r="BC116" s="117"/>
      <c r="BD116" s="117"/>
      <c r="BE116" s="117"/>
      <c r="BF116" s="117"/>
      <c r="BG116" s="117"/>
      <c r="BH116" s="117"/>
      <c r="BI116" s="117"/>
      <c r="BJ116" s="117"/>
    </row>
    <row r="117" spans="1:62" s="123" customFormat="1" ht="30" customHeight="1">
      <c r="A117" s="117"/>
      <c r="B117" s="117"/>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360"/>
      <c r="Z117" s="419"/>
      <c r="AA117" s="117"/>
      <c r="AB117" s="117"/>
      <c r="AC117" s="117"/>
      <c r="AD117" s="117"/>
      <c r="AE117" s="117"/>
      <c r="AF117" s="117"/>
      <c r="AG117" s="361"/>
      <c r="AH117" s="117"/>
      <c r="AI117" s="117"/>
      <c r="AJ117" s="117"/>
      <c r="AK117" s="117"/>
      <c r="AL117" s="117"/>
      <c r="AM117" s="358"/>
      <c r="AN117" s="117"/>
      <c r="AO117" s="117"/>
      <c r="AP117" s="362"/>
      <c r="AQ117" s="117"/>
      <c r="AR117" s="117"/>
      <c r="AS117" s="419"/>
      <c r="AT117" s="117"/>
      <c r="AU117" s="117"/>
      <c r="AV117" s="117"/>
      <c r="AW117" s="117"/>
      <c r="AX117" s="117"/>
      <c r="AY117" s="117"/>
      <c r="AZ117" s="117"/>
      <c r="BA117" s="117"/>
      <c r="BB117" s="117"/>
      <c r="BC117" s="117"/>
      <c r="BD117" s="117"/>
      <c r="BE117" s="117"/>
      <c r="BF117" s="117"/>
      <c r="BG117" s="117"/>
      <c r="BH117" s="117"/>
      <c r="BI117" s="117"/>
      <c r="BJ117" s="117"/>
    </row>
    <row r="118" spans="1:62" s="118" customFormat="1" ht="30" customHeight="1">
      <c r="A118" s="115"/>
      <c r="B118" s="115"/>
      <c r="C118" s="115"/>
      <c r="D118" s="115"/>
      <c r="E118" s="115"/>
      <c r="F118" s="115"/>
      <c r="G118" s="115"/>
      <c r="H118" s="115"/>
      <c r="I118" s="116"/>
      <c r="J118" s="117"/>
      <c r="K118" s="117"/>
      <c r="L118" s="115"/>
      <c r="M118" s="115"/>
      <c r="N118" s="115"/>
      <c r="O118" s="115"/>
      <c r="P118" s="115"/>
      <c r="Q118" s="115"/>
      <c r="R118" s="115"/>
      <c r="S118" s="363"/>
      <c r="T118" s="363"/>
      <c r="U118" s="363"/>
      <c r="V118" s="115"/>
      <c r="W118" s="115"/>
      <c r="X118" s="115"/>
      <c r="Y118" s="117"/>
      <c r="Z118" s="419"/>
      <c r="AA118" s="115"/>
      <c r="AB118" s="115"/>
      <c r="AC118" s="117"/>
      <c r="AD118" s="115"/>
      <c r="AE118" s="115"/>
      <c r="AF118" s="115"/>
      <c r="AG118" s="322"/>
      <c r="AH118" s="115"/>
      <c r="AI118" s="115"/>
      <c r="AJ118" s="115"/>
      <c r="AK118" s="115"/>
      <c r="AL118" s="115"/>
      <c r="AM118" s="358"/>
      <c r="AN118" s="115"/>
      <c r="AO118" s="115"/>
      <c r="AP118" s="115"/>
      <c r="AQ118" s="115"/>
      <c r="AR118" s="115"/>
      <c r="AS118" s="419"/>
      <c r="AT118" s="115"/>
      <c r="AU118" s="115"/>
      <c r="AV118" s="115"/>
      <c r="AW118" s="115"/>
      <c r="AX118" s="115"/>
      <c r="AY118" s="115"/>
      <c r="AZ118" s="115"/>
      <c r="BA118" s="115"/>
      <c r="BB118" s="115"/>
      <c r="BC118" s="115"/>
      <c r="BD118" s="115"/>
      <c r="BE118" s="115"/>
      <c r="BF118" s="115"/>
      <c r="BG118" s="115"/>
      <c r="BH118" s="115"/>
      <c r="BI118" s="115"/>
      <c r="BJ118" s="115"/>
    </row>
    <row r="119" spans="1:62" s="118" customFormat="1" ht="30" customHeight="1">
      <c r="A119" s="115"/>
      <c r="B119" s="115"/>
      <c r="C119" s="115"/>
      <c r="D119" s="115"/>
      <c r="E119" s="115"/>
      <c r="F119" s="115"/>
      <c r="G119" s="115"/>
      <c r="H119" s="115"/>
      <c r="I119" s="116"/>
      <c r="J119" s="117"/>
      <c r="K119" s="117"/>
      <c r="L119" s="115"/>
      <c r="M119" s="115"/>
      <c r="N119" s="115"/>
      <c r="O119" s="115"/>
      <c r="P119" s="115"/>
      <c r="Q119" s="115"/>
      <c r="R119" s="115"/>
      <c r="S119" s="363"/>
      <c r="T119" s="363"/>
      <c r="U119" s="363"/>
      <c r="V119" s="115"/>
      <c r="W119" s="115"/>
      <c r="X119" s="115"/>
      <c r="Y119" s="117"/>
      <c r="Z119" s="419"/>
      <c r="AA119" s="115"/>
      <c r="AB119" s="115"/>
      <c r="AC119" s="115"/>
      <c r="AD119" s="115"/>
      <c r="AE119" s="115"/>
      <c r="AF119" s="115"/>
      <c r="AG119" s="115"/>
      <c r="AH119" s="115"/>
      <c r="AI119" s="115"/>
      <c r="AJ119" s="115"/>
      <c r="AK119" s="115"/>
      <c r="AL119" s="115"/>
      <c r="AM119" s="358"/>
      <c r="AN119" s="138"/>
      <c r="AO119" s="115"/>
      <c r="AP119" s="115"/>
      <c r="AQ119" s="115"/>
      <c r="AR119" s="115"/>
      <c r="AS119" s="419"/>
      <c r="AT119" s="115"/>
      <c r="AU119" s="115"/>
      <c r="AV119" s="115"/>
      <c r="AW119" s="115"/>
      <c r="AX119" s="115"/>
      <c r="AY119" s="115"/>
      <c r="AZ119" s="115"/>
      <c r="BA119" s="115"/>
      <c r="BB119" s="115"/>
      <c r="BC119" s="115"/>
      <c r="BD119" s="115"/>
      <c r="BE119" s="115"/>
      <c r="BF119" s="115"/>
      <c r="BG119" s="115"/>
      <c r="BH119" s="115"/>
      <c r="BI119" s="115"/>
      <c r="BJ119" s="115"/>
    </row>
    <row r="120" spans="2:45" ht="30" customHeight="1" thickBot="1">
      <c r="B120" s="115"/>
      <c r="Z120" s="319"/>
      <c r="AN120" s="117"/>
      <c r="AS120" s="319"/>
    </row>
    <row r="121" spans="26:57" ht="30" customHeight="1" thickBot="1">
      <c r="Z121" s="319"/>
      <c r="AA121" s="364"/>
      <c r="AB121" s="672" t="s">
        <v>32</v>
      </c>
      <c r="AC121" s="673"/>
      <c r="AD121" s="673"/>
      <c r="AE121" s="673"/>
      <c r="AF121" s="673"/>
      <c r="AG121" s="673"/>
      <c r="AH121" s="673"/>
      <c r="AI121" s="673"/>
      <c r="AJ121" s="673"/>
      <c r="AK121" s="673"/>
      <c r="AL121" s="674"/>
      <c r="AM121" s="365"/>
      <c r="AN121" s="366"/>
      <c r="AO121" s="367"/>
      <c r="AP121" s="367"/>
      <c r="AQ121" s="367"/>
      <c r="AR121" s="367"/>
      <c r="AS121" s="422"/>
      <c r="AT121" s="367"/>
      <c r="AU121" s="367"/>
      <c r="AV121" s="367"/>
      <c r="AW121" s="367"/>
      <c r="AX121" s="367"/>
      <c r="AY121" s="367"/>
      <c r="AZ121" s="367"/>
      <c r="BA121" s="367"/>
      <c r="BB121" s="367"/>
      <c r="BC121" s="367"/>
      <c r="BD121" s="367"/>
      <c r="BE121" s="367"/>
    </row>
    <row r="122" spans="26:57" ht="30" customHeight="1" thickBot="1">
      <c r="Z122" s="319"/>
      <c r="AA122" s="239"/>
      <c r="AB122" s="368" t="s">
        <v>225</v>
      </c>
      <c r="AC122" s="241" t="s">
        <v>217</v>
      </c>
      <c r="AD122" s="242"/>
      <c r="AE122" s="243"/>
      <c r="AF122" s="241" t="s">
        <v>218</v>
      </c>
      <c r="AG122" s="242"/>
      <c r="AH122" s="242"/>
      <c r="AI122" s="241" t="s">
        <v>219</v>
      </c>
      <c r="AJ122" s="242"/>
      <c r="AK122" s="243"/>
      <c r="AL122" s="226" t="s">
        <v>220</v>
      </c>
      <c r="AM122" s="277" t="s">
        <v>186</v>
      </c>
      <c r="AN122" s="240" t="s">
        <v>156</v>
      </c>
      <c r="AO122" s="369"/>
      <c r="AP122" s="369"/>
      <c r="AQ122" s="370"/>
      <c r="AR122" s="367"/>
      <c r="AS122" s="422"/>
      <c r="AT122" s="367"/>
      <c r="AU122" s="367"/>
      <c r="AV122" s="367"/>
      <c r="AW122" s="367"/>
      <c r="AX122" s="367"/>
      <c r="AY122" s="367"/>
      <c r="AZ122" s="367"/>
      <c r="BA122" s="367"/>
      <c r="BB122" s="367"/>
      <c r="BC122" s="367"/>
      <c r="BD122" s="367"/>
      <c r="BE122" s="367"/>
    </row>
    <row r="123" spans="26:57" ht="30" customHeight="1" thickBot="1">
      <c r="Z123" s="319"/>
      <c r="AA123" s="266"/>
      <c r="AB123" s="240" t="s">
        <v>44</v>
      </c>
      <c r="AC123" s="244">
        <v>115</v>
      </c>
      <c r="AD123" s="244">
        <v>115</v>
      </c>
      <c r="AE123" s="244">
        <v>115</v>
      </c>
      <c r="AF123" s="244">
        <v>95</v>
      </c>
      <c r="AG123" s="244">
        <v>95</v>
      </c>
      <c r="AH123" s="245">
        <v>95</v>
      </c>
      <c r="AI123" s="244">
        <v>75</v>
      </c>
      <c r="AJ123" s="244">
        <v>75</v>
      </c>
      <c r="AK123" s="244">
        <v>75</v>
      </c>
      <c r="AL123" s="275" t="s">
        <v>226</v>
      </c>
      <c r="AM123" s="277" t="s">
        <v>186</v>
      </c>
      <c r="AN123" s="240" t="s">
        <v>156</v>
      </c>
      <c r="AO123" s="369"/>
      <c r="AP123" s="369"/>
      <c r="AQ123" s="371"/>
      <c r="AR123" s="367"/>
      <c r="AS123" s="422"/>
      <c r="AT123" s="367"/>
      <c r="AU123" s="367"/>
      <c r="AV123" s="367"/>
      <c r="AW123" s="367"/>
      <c r="AX123" s="367"/>
      <c r="AY123" s="367"/>
      <c r="AZ123" s="367"/>
      <c r="BA123" s="367"/>
      <c r="BB123" s="367"/>
      <c r="BC123" s="367"/>
      <c r="BD123" s="367"/>
      <c r="BE123" s="367"/>
    </row>
    <row r="124" spans="26:57" ht="30" customHeight="1" thickBot="1">
      <c r="Z124" s="319"/>
      <c r="AA124" s="567" t="s">
        <v>231</v>
      </c>
      <c r="AB124" s="240" t="s">
        <v>45</v>
      </c>
      <c r="AC124" s="287">
        <f>AC128+AC130</f>
        <v>23</v>
      </c>
      <c r="AD124" s="287">
        <f aca="true" t="shared" si="0" ref="AD124:AK124">AD128+AD130</f>
        <v>43</v>
      </c>
      <c r="AE124" s="287">
        <f t="shared" si="0"/>
        <v>53</v>
      </c>
      <c r="AF124" s="287">
        <f t="shared" si="0"/>
        <v>23</v>
      </c>
      <c r="AG124" s="287">
        <f t="shared" si="0"/>
        <v>43</v>
      </c>
      <c r="AH124" s="287">
        <f t="shared" si="0"/>
        <v>53</v>
      </c>
      <c r="AI124" s="287">
        <f t="shared" si="0"/>
        <v>23</v>
      </c>
      <c r="AJ124" s="287">
        <f t="shared" si="0"/>
        <v>43</v>
      </c>
      <c r="AK124" s="287">
        <f t="shared" si="0"/>
        <v>53</v>
      </c>
      <c r="AL124" s="248" t="s">
        <v>226</v>
      </c>
      <c r="AM124" s="277" t="s">
        <v>186</v>
      </c>
      <c r="AN124" s="543" t="s">
        <v>235</v>
      </c>
      <c r="AO124" s="601"/>
      <c r="AP124" s="601"/>
      <c r="AQ124" s="602"/>
      <c r="AR124" s="367"/>
      <c r="AS124" s="422"/>
      <c r="AT124" s="367"/>
      <c r="AU124" s="367"/>
      <c r="AV124" s="367"/>
      <c r="AW124" s="367"/>
      <c r="AX124" s="367"/>
      <c r="AY124" s="367"/>
      <c r="AZ124" s="367"/>
      <c r="BA124" s="367"/>
      <c r="BB124" s="367"/>
      <c r="BC124" s="367"/>
      <c r="BD124" s="367"/>
      <c r="BE124" s="367"/>
    </row>
    <row r="125" spans="26:57" ht="30" customHeight="1" thickBot="1">
      <c r="Z125" s="319"/>
      <c r="AA125" s="568"/>
      <c r="AB125" s="240" t="s">
        <v>49</v>
      </c>
      <c r="AC125" s="282">
        <f aca="true" t="shared" si="1" ref="AC125:AH125">AC126*1000/1.1625/(AC123-AC124)</f>
        <v>0</v>
      </c>
      <c r="AD125" s="282">
        <f t="shared" si="1"/>
        <v>0</v>
      </c>
      <c r="AE125" s="282">
        <f t="shared" si="1"/>
        <v>0</v>
      </c>
      <c r="AF125" s="282">
        <f t="shared" si="1"/>
        <v>0</v>
      </c>
      <c r="AG125" s="282">
        <f t="shared" si="1"/>
        <v>0</v>
      </c>
      <c r="AH125" s="282">
        <f t="shared" si="1"/>
        <v>0</v>
      </c>
      <c r="AI125" s="285">
        <f>B26</f>
        <v>0</v>
      </c>
      <c r="AJ125" s="282">
        <f>AJ126*1000/1.1625/(AJ123-AJ124)</f>
        <v>0</v>
      </c>
      <c r="AK125" s="282">
        <f>AK126*1000/1.1625/(AK123-AK124)</f>
        <v>0</v>
      </c>
      <c r="AL125" s="247" t="s">
        <v>42</v>
      </c>
      <c r="AM125" s="278"/>
      <c r="AN125" s="236"/>
      <c r="AO125" s="367"/>
      <c r="AP125" s="367"/>
      <c r="AQ125" s="367"/>
      <c r="AR125" s="367"/>
      <c r="AS125" s="422"/>
      <c r="AT125" s="367"/>
      <c r="AU125" s="367"/>
      <c r="AV125" s="367"/>
      <c r="AW125" s="367"/>
      <c r="AX125" s="367"/>
      <c r="AY125" s="367"/>
      <c r="AZ125" s="367"/>
      <c r="BA125" s="367"/>
      <c r="BB125" s="367"/>
      <c r="BC125" s="367"/>
      <c r="BD125" s="367"/>
      <c r="BE125" s="367"/>
    </row>
    <row r="126" spans="26:57" ht="30" customHeight="1" thickBot="1">
      <c r="Z126" s="319"/>
      <c r="AA126" s="568"/>
      <c r="AB126" s="240" t="s">
        <v>50</v>
      </c>
      <c r="AC126" s="286">
        <f aca="true" t="shared" si="2" ref="AC126:AH126">(AC127-AC128)*AC129*1.1625/1000</f>
        <v>0</v>
      </c>
      <c r="AD126" s="286">
        <f t="shared" si="2"/>
        <v>0</v>
      </c>
      <c r="AE126" s="286">
        <f t="shared" si="2"/>
        <v>0</v>
      </c>
      <c r="AF126" s="286">
        <f t="shared" si="2"/>
        <v>0</v>
      </c>
      <c r="AG126" s="286">
        <f t="shared" si="2"/>
        <v>0</v>
      </c>
      <c r="AH126" s="286">
        <f t="shared" si="2"/>
        <v>0</v>
      </c>
      <c r="AI126" s="289">
        <f>AI125*1.1625*(AI123-AI124)/1000</f>
        <v>0</v>
      </c>
      <c r="AJ126" s="286">
        <f>(AJ127-AJ128)*AJ129*1.1625/1000</f>
        <v>0</v>
      </c>
      <c r="AK126" s="286">
        <f>(AK127-AK128)*AK129*1.1625/1000</f>
        <v>0</v>
      </c>
      <c r="AL126" s="247" t="s">
        <v>40</v>
      </c>
      <c r="AM126" s="278"/>
      <c r="AN126" s="584" t="s">
        <v>230</v>
      </c>
      <c r="AO126" s="585"/>
      <c r="AP126" s="585"/>
      <c r="AQ126" s="586"/>
      <c r="AR126" s="367"/>
      <c r="AS126" s="422"/>
      <c r="AT126" s="367"/>
      <c r="AU126" s="367"/>
      <c r="AV126" s="367"/>
      <c r="AW126" s="367"/>
      <c r="AX126" s="367"/>
      <c r="AY126" s="367"/>
      <c r="AZ126" s="367"/>
      <c r="BA126" s="367"/>
      <c r="BB126" s="367"/>
      <c r="BC126" s="367"/>
      <c r="BD126" s="367"/>
      <c r="BE126" s="367"/>
    </row>
    <row r="127" spans="26:57" ht="30" customHeight="1" thickBot="1">
      <c r="Z127" s="319"/>
      <c r="AA127" s="568"/>
      <c r="AB127" s="240" t="s">
        <v>161</v>
      </c>
      <c r="AC127" s="274">
        <v>65</v>
      </c>
      <c r="AD127" s="274">
        <v>65</v>
      </c>
      <c r="AE127" s="274">
        <v>65</v>
      </c>
      <c r="AF127" s="274">
        <v>65</v>
      </c>
      <c r="AG127" s="274">
        <v>65</v>
      </c>
      <c r="AH127" s="274">
        <v>65</v>
      </c>
      <c r="AI127" s="274">
        <v>65</v>
      </c>
      <c r="AJ127" s="274">
        <v>65</v>
      </c>
      <c r="AK127" s="274">
        <v>65</v>
      </c>
      <c r="AL127" s="248" t="s">
        <v>226</v>
      </c>
      <c r="AM127" s="277" t="s">
        <v>186</v>
      </c>
      <c r="AN127" s="606"/>
      <c r="AO127" s="607"/>
      <c r="AP127" s="607"/>
      <c r="AQ127" s="608"/>
      <c r="AR127" s="367"/>
      <c r="AS127" s="422"/>
      <c r="AT127" s="367"/>
      <c r="AU127" s="367"/>
      <c r="AV127" s="367"/>
      <c r="AW127" s="367"/>
      <c r="AX127" s="367"/>
      <c r="AY127" s="367"/>
      <c r="AZ127" s="367"/>
      <c r="BA127" s="367"/>
      <c r="BB127" s="367"/>
      <c r="BC127" s="367"/>
      <c r="BD127" s="367"/>
      <c r="BE127" s="367"/>
    </row>
    <row r="128" spans="26:57" ht="30" customHeight="1" thickBot="1">
      <c r="Z128" s="319"/>
      <c r="AA128" s="568"/>
      <c r="AB128" s="240" t="s">
        <v>227</v>
      </c>
      <c r="AC128" s="287">
        <f>AC139+AC138</f>
        <v>19</v>
      </c>
      <c r="AD128" s="287">
        <f aca="true" t="shared" si="3" ref="AD128:AK128">AD139+AD138</f>
        <v>39</v>
      </c>
      <c r="AE128" s="287">
        <f t="shared" si="3"/>
        <v>49</v>
      </c>
      <c r="AF128" s="287">
        <f t="shared" si="3"/>
        <v>19</v>
      </c>
      <c r="AG128" s="287">
        <f t="shared" si="3"/>
        <v>39</v>
      </c>
      <c r="AH128" s="287">
        <f t="shared" si="3"/>
        <v>49</v>
      </c>
      <c r="AI128" s="287">
        <f t="shared" si="3"/>
        <v>19</v>
      </c>
      <c r="AJ128" s="287">
        <f t="shared" si="3"/>
        <v>39</v>
      </c>
      <c r="AK128" s="287">
        <f t="shared" si="3"/>
        <v>49</v>
      </c>
      <c r="AL128" s="248" t="s">
        <v>226</v>
      </c>
      <c r="AM128" s="277"/>
      <c r="AN128" s="609"/>
      <c r="AO128" s="588"/>
      <c r="AP128" s="588"/>
      <c r="AQ128" s="589"/>
      <c r="AR128" s="367"/>
      <c r="AS128" s="422"/>
      <c r="AT128" s="367"/>
      <c r="AU128" s="367"/>
      <c r="AV128" s="367"/>
      <c r="AW128" s="367"/>
      <c r="AX128" s="367"/>
      <c r="AY128" s="367"/>
      <c r="AZ128" s="367"/>
      <c r="BA128" s="367"/>
      <c r="BB128" s="367"/>
      <c r="BC128" s="367"/>
      <c r="BD128" s="367"/>
      <c r="BE128" s="367"/>
    </row>
    <row r="129" spans="26:57" ht="30" customHeight="1" thickBot="1">
      <c r="Z129" s="319"/>
      <c r="AA129" s="568"/>
      <c r="AB129" s="240" t="s">
        <v>160</v>
      </c>
      <c r="AC129" s="283">
        <f>AI129</f>
        <v>0</v>
      </c>
      <c r="AD129" s="283">
        <f>AI129</f>
        <v>0</v>
      </c>
      <c r="AE129" s="283">
        <f>AI129</f>
        <v>0</v>
      </c>
      <c r="AF129" s="283">
        <f>AI129</f>
        <v>0</v>
      </c>
      <c r="AG129" s="283">
        <f>AI129</f>
        <v>0</v>
      </c>
      <c r="AH129" s="283">
        <f>AI129</f>
        <v>0</v>
      </c>
      <c r="AI129" s="283">
        <f>AI126*1000/1.1625/(AI127-AI128)</f>
        <v>0</v>
      </c>
      <c r="AJ129" s="283">
        <f>AI129</f>
        <v>0</v>
      </c>
      <c r="AK129" s="283">
        <f>AI129</f>
        <v>0</v>
      </c>
      <c r="AL129" s="247" t="s">
        <v>42</v>
      </c>
      <c r="AM129" s="278"/>
      <c r="AN129" s="237"/>
      <c r="AO129" s="367"/>
      <c r="AP129" s="367"/>
      <c r="AQ129" s="367"/>
      <c r="AR129" s="367"/>
      <c r="AS129" s="422"/>
      <c r="AT129" s="367"/>
      <c r="AU129" s="367"/>
      <c r="AV129" s="367"/>
      <c r="AW129" s="367"/>
      <c r="AX129" s="367"/>
      <c r="AY129" s="367"/>
      <c r="AZ129" s="367"/>
      <c r="BA129" s="367"/>
      <c r="BB129" s="367"/>
      <c r="BC129" s="367"/>
      <c r="BD129" s="367"/>
      <c r="BE129" s="367"/>
    </row>
    <row r="130" spans="26:57" ht="30" customHeight="1" thickBot="1">
      <c r="Z130" s="319"/>
      <c r="AA130" s="568"/>
      <c r="AB130" s="240" t="s">
        <v>155</v>
      </c>
      <c r="AC130" s="404">
        <v>4</v>
      </c>
      <c r="AD130" s="404">
        <v>4</v>
      </c>
      <c r="AE130" s="404">
        <v>4</v>
      </c>
      <c r="AF130" s="404">
        <v>4</v>
      </c>
      <c r="AG130" s="404">
        <v>4</v>
      </c>
      <c r="AH130" s="404">
        <v>4</v>
      </c>
      <c r="AI130" s="404">
        <v>4</v>
      </c>
      <c r="AJ130" s="404">
        <v>4</v>
      </c>
      <c r="AK130" s="404">
        <v>4</v>
      </c>
      <c r="AL130" s="248" t="s">
        <v>226</v>
      </c>
      <c r="AM130" s="277" t="s">
        <v>186</v>
      </c>
      <c r="AN130" s="581" t="s">
        <v>170</v>
      </c>
      <c r="AO130" s="610"/>
      <c r="AP130" s="610"/>
      <c r="AQ130" s="611"/>
      <c r="AR130" s="367"/>
      <c r="AS130" s="422"/>
      <c r="AT130" s="367"/>
      <c r="AU130" s="367"/>
      <c r="AV130" s="367"/>
      <c r="AW130" s="367"/>
      <c r="AX130" s="367"/>
      <c r="AY130" s="367"/>
      <c r="AZ130" s="367"/>
      <c r="BA130" s="367"/>
      <c r="BB130" s="367"/>
      <c r="BC130" s="367"/>
      <c r="BD130" s="367"/>
      <c r="BE130" s="367"/>
    </row>
    <row r="131" spans="26:57" ht="30" customHeight="1" thickBot="1">
      <c r="Z131" s="319"/>
      <c r="AA131" s="568"/>
      <c r="AB131" s="240" t="s">
        <v>157</v>
      </c>
      <c r="AC131" s="379">
        <f aca="true" t="shared" si="4" ref="AC131:AK131">((AC123-AC127)-(AC124-AC128))/LN((AC123-AC127)/(AC124-AC128))</f>
        <v>18.212566145480938</v>
      </c>
      <c r="AD131" s="251">
        <f t="shared" si="4"/>
        <v>18.212566145480938</v>
      </c>
      <c r="AE131" s="250">
        <f t="shared" si="4"/>
        <v>18.212566145480938</v>
      </c>
      <c r="AF131" s="249">
        <f t="shared" si="4"/>
        <v>12.90384685264043</v>
      </c>
      <c r="AG131" s="251">
        <f t="shared" si="4"/>
        <v>12.90384685264043</v>
      </c>
      <c r="AH131" s="250">
        <f t="shared" si="4"/>
        <v>12.90384685264043</v>
      </c>
      <c r="AI131" s="249">
        <f t="shared" si="4"/>
        <v>6.548140007623749</v>
      </c>
      <c r="AJ131" s="251">
        <f t="shared" si="4"/>
        <v>6.548140007623749</v>
      </c>
      <c r="AK131" s="250">
        <f t="shared" si="4"/>
        <v>6.548140007623749</v>
      </c>
      <c r="AL131" s="248" t="s">
        <v>226</v>
      </c>
      <c r="AM131" s="277"/>
      <c r="AN131" s="238"/>
      <c r="AO131" s="367"/>
      <c r="AP131" s="367"/>
      <c r="AQ131" s="367"/>
      <c r="AR131" s="367"/>
      <c r="AS131" s="422"/>
      <c r="AT131" s="367"/>
      <c r="AU131" s="367"/>
      <c r="AV131" s="367"/>
      <c r="AW131" s="367"/>
      <c r="AX131" s="367"/>
      <c r="AY131" s="367"/>
      <c r="AZ131" s="367"/>
      <c r="BA131" s="367"/>
      <c r="BB131" s="367"/>
      <c r="BC131" s="367"/>
      <c r="BD131" s="367"/>
      <c r="BE131" s="367"/>
    </row>
    <row r="132" spans="26:57" ht="30" customHeight="1" thickBot="1">
      <c r="Z132" s="319"/>
      <c r="AA132" s="568"/>
      <c r="AB132" s="240" t="s">
        <v>158</v>
      </c>
      <c r="AC132" s="380">
        <f aca="true" t="shared" si="5" ref="AC132:AK132">AC126*1000/AC131</f>
        <v>0</v>
      </c>
      <c r="AD132" s="253">
        <f t="shared" si="5"/>
        <v>0</v>
      </c>
      <c r="AE132" s="254">
        <f t="shared" si="5"/>
        <v>0</v>
      </c>
      <c r="AF132" s="255">
        <f t="shared" si="5"/>
        <v>0</v>
      </c>
      <c r="AG132" s="253">
        <f t="shared" si="5"/>
        <v>0</v>
      </c>
      <c r="AH132" s="254">
        <f t="shared" si="5"/>
        <v>0</v>
      </c>
      <c r="AI132" s="255">
        <f t="shared" si="5"/>
        <v>0</v>
      </c>
      <c r="AJ132" s="253">
        <f t="shared" si="5"/>
        <v>0</v>
      </c>
      <c r="AK132" s="256">
        <f t="shared" si="5"/>
        <v>0</v>
      </c>
      <c r="AL132" s="247" t="s">
        <v>228</v>
      </c>
      <c r="AM132" s="278"/>
      <c r="AN132" s="238"/>
      <c r="AO132" s="367"/>
      <c r="AP132" s="367"/>
      <c r="AQ132" s="367"/>
      <c r="AR132" s="367"/>
      <c r="AS132" s="422"/>
      <c r="AT132" s="367"/>
      <c r="AU132" s="367"/>
      <c r="AV132" s="367"/>
      <c r="AW132" s="367"/>
      <c r="AX132" s="367"/>
      <c r="AY132" s="367"/>
      <c r="AZ132" s="367"/>
      <c r="BA132" s="367"/>
      <c r="BB132" s="367"/>
      <c r="BC132" s="367"/>
      <c r="BD132" s="367"/>
      <c r="BE132" s="367"/>
    </row>
    <row r="133" spans="26:57" ht="30" customHeight="1" thickBot="1">
      <c r="Z133" s="319"/>
      <c r="AA133" s="569"/>
      <c r="AB133" s="240" t="s">
        <v>159</v>
      </c>
      <c r="AC133" s="381">
        <f>AC132/B68</f>
        <v>0</v>
      </c>
      <c r="AD133" s="257">
        <f>AD132/B68</f>
        <v>0</v>
      </c>
      <c r="AE133" s="258">
        <f>AE132/B68</f>
        <v>0</v>
      </c>
      <c r="AF133" s="259">
        <f>AF132/B68</f>
        <v>0</v>
      </c>
      <c r="AG133" s="257">
        <f>AG132/B68</f>
        <v>0</v>
      </c>
      <c r="AH133" s="260">
        <f>AH132/B68</f>
        <v>0</v>
      </c>
      <c r="AI133" s="258">
        <f>AI132/B68</f>
        <v>0</v>
      </c>
      <c r="AJ133" s="261">
        <f>AJ132/B68</f>
        <v>0</v>
      </c>
      <c r="AK133" s="260">
        <f>AK132/B68</f>
        <v>0</v>
      </c>
      <c r="AL133" s="247" t="s">
        <v>229</v>
      </c>
      <c r="AM133" s="278"/>
      <c r="AN133" s="238"/>
      <c r="AO133" s="367"/>
      <c r="AP133" s="367"/>
      <c r="AQ133" s="367"/>
      <c r="AR133" s="367"/>
      <c r="AS133" s="422"/>
      <c r="AT133" s="367"/>
      <c r="AU133" s="367"/>
      <c r="AV133" s="367"/>
      <c r="AW133" s="367"/>
      <c r="AX133" s="367"/>
      <c r="AY133" s="367"/>
      <c r="AZ133" s="367"/>
      <c r="BA133" s="367"/>
      <c r="BB133" s="367"/>
      <c r="BC133" s="367"/>
      <c r="BD133" s="367"/>
      <c r="BE133" s="367"/>
    </row>
    <row r="134" spans="1:62" s="40" customFormat="1" ht="30" customHeight="1" thickBot="1">
      <c r="A134" s="267"/>
      <c r="B134" s="267"/>
      <c r="C134" s="267"/>
      <c r="D134" s="267"/>
      <c r="E134" s="267"/>
      <c r="F134" s="267"/>
      <c r="G134" s="267"/>
      <c r="H134" s="267"/>
      <c r="I134" s="372"/>
      <c r="J134" s="267"/>
      <c r="K134" s="267"/>
      <c r="L134" s="267"/>
      <c r="M134" s="267"/>
      <c r="N134" s="267"/>
      <c r="O134" s="267"/>
      <c r="P134" s="267"/>
      <c r="Q134" s="267"/>
      <c r="R134" s="267"/>
      <c r="S134" s="59"/>
      <c r="T134" s="59"/>
      <c r="U134" s="59"/>
      <c r="V134" s="267"/>
      <c r="W134" s="267"/>
      <c r="X134" s="267"/>
      <c r="Y134" s="267"/>
      <c r="Z134" s="319"/>
      <c r="AA134" s="373"/>
      <c r="AB134" s="230"/>
      <c r="AC134" s="263"/>
      <c r="AD134" s="263"/>
      <c r="AE134" s="263"/>
      <c r="AF134" s="263"/>
      <c r="AG134" s="263"/>
      <c r="AH134" s="263"/>
      <c r="AI134" s="263"/>
      <c r="AJ134" s="263"/>
      <c r="AK134" s="263"/>
      <c r="AL134" s="264"/>
      <c r="AM134" s="278"/>
      <c r="AN134" s="238"/>
      <c r="AO134" s="374"/>
      <c r="AP134" s="374"/>
      <c r="AQ134" s="374"/>
      <c r="AR134" s="374"/>
      <c r="AS134" s="422"/>
      <c r="AT134" s="374"/>
      <c r="AU134" s="374"/>
      <c r="AV134" s="374"/>
      <c r="AW134" s="374"/>
      <c r="AX134" s="374"/>
      <c r="AY134" s="374"/>
      <c r="AZ134" s="374"/>
      <c r="BA134" s="374"/>
      <c r="BB134" s="374"/>
      <c r="BC134" s="374"/>
      <c r="BD134" s="374"/>
      <c r="BE134" s="374"/>
      <c r="BF134" s="267"/>
      <c r="BG134" s="267"/>
      <c r="BH134" s="267"/>
      <c r="BI134" s="267"/>
      <c r="BJ134" s="267"/>
    </row>
    <row r="135" spans="26:57" ht="30" customHeight="1" thickBot="1">
      <c r="Z135" s="319"/>
      <c r="AA135" s="262"/>
      <c r="AB135" s="240" t="s">
        <v>44</v>
      </c>
      <c r="AC135" s="246">
        <v>115</v>
      </c>
      <c r="AD135" s="246">
        <v>115</v>
      </c>
      <c r="AE135" s="273">
        <v>115</v>
      </c>
      <c r="AF135" s="246">
        <v>95</v>
      </c>
      <c r="AG135" s="246">
        <v>95</v>
      </c>
      <c r="AH135" s="268">
        <v>95</v>
      </c>
      <c r="AI135" s="246">
        <v>75</v>
      </c>
      <c r="AJ135" s="246">
        <v>75</v>
      </c>
      <c r="AK135" s="246">
        <v>75</v>
      </c>
      <c r="AL135" s="248" t="s">
        <v>226</v>
      </c>
      <c r="AM135" s="277" t="s">
        <v>186</v>
      </c>
      <c r="AN135" s="240" t="s">
        <v>156</v>
      </c>
      <c r="AO135" s="369"/>
      <c r="AP135" s="369"/>
      <c r="AQ135" s="371"/>
      <c r="AR135" s="375"/>
      <c r="AS135" s="422"/>
      <c r="AT135" s="367"/>
      <c r="AU135" s="367"/>
      <c r="AV135" s="367"/>
      <c r="AW135" s="367"/>
      <c r="AX135" s="367"/>
      <c r="AY135" s="367"/>
      <c r="AZ135" s="367"/>
      <c r="BA135" s="367"/>
      <c r="BB135" s="367"/>
      <c r="BC135" s="367"/>
      <c r="BD135" s="367"/>
      <c r="BE135" s="367"/>
    </row>
    <row r="136" spans="26:57" ht="30" customHeight="1" thickBot="1">
      <c r="Z136" s="319"/>
      <c r="AA136" s="266"/>
      <c r="AB136" s="302" t="s">
        <v>164</v>
      </c>
      <c r="AC136" s="272" t="s">
        <v>163</v>
      </c>
      <c r="AD136" s="272" t="s">
        <v>54</v>
      </c>
      <c r="AE136" s="271" t="s">
        <v>55</v>
      </c>
      <c r="AF136" s="272" t="s">
        <v>163</v>
      </c>
      <c r="AG136" s="272" t="s">
        <v>54</v>
      </c>
      <c r="AH136" s="270" t="s">
        <v>55</v>
      </c>
      <c r="AI136" s="272" t="s">
        <v>163</v>
      </c>
      <c r="AJ136" s="272" t="s">
        <v>54</v>
      </c>
      <c r="AK136" s="272" t="s">
        <v>55</v>
      </c>
      <c r="AL136" s="269" t="s">
        <v>232</v>
      </c>
      <c r="AM136" s="279"/>
      <c r="AN136" s="376"/>
      <c r="AO136" s="377"/>
      <c r="AP136" s="377"/>
      <c r="AQ136" s="377"/>
      <c r="AR136" s="367"/>
      <c r="AS136" s="422"/>
      <c r="AT136" s="367"/>
      <c r="AU136" s="367"/>
      <c r="AV136" s="367"/>
      <c r="AW136" s="367"/>
      <c r="AX136" s="367"/>
      <c r="AY136" s="367"/>
      <c r="AZ136" s="367"/>
      <c r="BA136" s="367"/>
      <c r="BB136" s="367"/>
      <c r="BC136" s="367"/>
      <c r="BD136" s="367"/>
      <c r="BE136" s="367"/>
    </row>
    <row r="137" spans="26:57" ht="30" customHeight="1" thickBot="1">
      <c r="Z137" s="319"/>
      <c r="AA137" s="603" t="s">
        <v>241</v>
      </c>
      <c r="AB137" s="265" t="s">
        <v>162</v>
      </c>
      <c r="AC137" s="252">
        <v>58</v>
      </c>
      <c r="AD137" s="252">
        <v>58</v>
      </c>
      <c r="AE137" s="252">
        <v>58</v>
      </c>
      <c r="AF137" s="252">
        <v>58</v>
      </c>
      <c r="AG137" s="252">
        <v>58</v>
      </c>
      <c r="AH137" s="252">
        <v>58</v>
      </c>
      <c r="AI137" s="252">
        <v>58</v>
      </c>
      <c r="AJ137" s="252">
        <v>58</v>
      </c>
      <c r="AK137" s="252">
        <v>58</v>
      </c>
      <c r="AL137" s="276" t="s">
        <v>226</v>
      </c>
      <c r="AM137" s="277" t="s">
        <v>186</v>
      </c>
      <c r="AN137" s="598" t="s">
        <v>233</v>
      </c>
      <c r="AO137" s="599"/>
      <c r="AP137" s="599"/>
      <c r="AQ137" s="600"/>
      <c r="AR137" s="367"/>
      <c r="AS137" s="422"/>
      <c r="AT137" s="367"/>
      <c r="AU137" s="367"/>
      <c r="AV137" s="367"/>
      <c r="AW137" s="367"/>
      <c r="AX137" s="367"/>
      <c r="AY137" s="367"/>
      <c r="AZ137" s="367"/>
      <c r="BA137" s="367"/>
      <c r="BB137" s="367"/>
      <c r="BC137" s="367"/>
      <c r="BD137" s="367"/>
      <c r="BE137" s="367"/>
    </row>
    <row r="138" spans="26:57" ht="30" customHeight="1" thickBot="1">
      <c r="Z138" s="319"/>
      <c r="AA138" s="604"/>
      <c r="AB138" s="265" t="s">
        <v>234</v>
      </c>
      <c r="AC138" s="252">
        <v>4</v>
      </c>
      <c r="AD138" s="252">
        <v>4</v>
      </c>
      <c r="AE138" s="252">
        <v>4</v>
      </c>
      <c r="AF138" s="252">
        <v>4</v>
      </c>
      <c r="AG138" s="252">
        <v>4</v>
      </c>
      <c r="AH138" s="252">
        <v>4</v>
      </c>
      <c r="AI138" s="252">
        <v>4</v>
      </c>
      <c r="AJ138" s="252">
        <v>4</v>
      </c>
      <c r="AK138" s="252">
        <v>4</v>
      </c>
      <c r="AL138" s="248" t="s">
        <v>226</v>
      </c>
      <c r="AM138" s="277" t="s">
        <v>186</v>
      </c>
      <c r="AN138" s="720" t="s">
        <v>14</v>
      </c>
      <c r="AO138" s="711"/>
      <c r="AP138" s="711"/>
      <c r="AQ138" s="712"/>
      <c r="AR138" s="367"/>
      <c r="AS138" s="422"/>
      <c r="AT138" s="367"/>
      <c r="AU138" s="367"/>
      <c r="AV138" s="367"/>
      <c r="AW138" s="367"/>
      <c r="AX138" s="367"/>
      <c r="AY138" s="367"/>
      <c r="AZ138" s="367"/>
      <c r="BA138" s="367"/>
      <c r="BB138" s="367"/>
      <c r="BC138" s="367"/>
      <c r="BD138" s="367"/>
      <c r="BE138" s="367"/>
    </row>
    <row r="139" spans="26:57" ht="30" customHeight="1" thickBot="1">
      <c r="Z139" s="319"/>
      <c r="AA139" s="604"/>
      <c r="AB139" s="265" t="s">
        <v>165</v>
      </c>
      <c r="AC139" s="252">
        <v>15</v>
      </c>
      <c r="AD139" s="252">
        <v>35</v>
      </c>
      <c r="AE139" s="252">
        <v>45</v>
      </c>
      <c r="AF139" s="252">
        <v>15</v>
      </c>
      <c r="AG139" s="252">
        <v>35</v>
      </c>
      <c r="AH139" s="252">
        <v>45</v>
      </c>
      <c r="AI139" s="252">
        <v>15</v>
      </c>
      <c r="AJ139" s="252">
        <v>35</v>
      </c>
      <c r="AK139" s="252">
        <v>45</v>
      </c>
      <c r="AL139" s="276" t="s">
        <v>226</v>
      </c>
      <c r="AM139" s="277"/>
      <c r="AN139" s="531"/>
      <c r="AO139" s="532"/>
      <c r="AP139" s="532"/>
      <c r="AQ139" s="533"/>
      <c r="AR139" s="367"/>
      <c r="AS139" s="422"/>
      <c r="AT139" s="367"/>
      <c r="AU139" s="367"/>
      <c r="AV139" s="367"/>
      <c r="AW139" s="367"/>
      <c r="AX139" s="367"/>
      <c r="AY139" s="367"/>
      <c r="AZ139" s="367"/>
      <c r="BA139" s="367"/>
      <c r="BB139" s="367"/>
      <c r="BC139" s="367"/>
      <c r="BD139" s="367"/>
      <c r="BE139" s="367"/>
    </row>
    <row r="140" spans="26:57" ht="30" customHeight="1" thickBot="1">
      <c r="Z140" s="319"/>
      <c r="AA140" s="604"/>
      <c r="AB140" s="265" t="s">
        <v>236</v>
      </c>
      <c r="AC140" s="282">
        <f aca="true" t="shared" si="6" ref="AC140:AK140">AC126*1000/1.1625/(AC137-AC139)</f>
        <v>0</v>
      </c>
      <c r="AD140" s="282">
        <f t="shared" si="6"/>
        <v>0</v>
      </c>
      <c r="AE140" s="283">
        <f t="shared" si="6"/>
        <v>0</v>
      </c>
      <c r="AF140" s="284">
        <f t="shared" si="6"/>
        <v>0</v>
      </c>
      <c r="AG140" s="282">
        <f t="shared" si="6"/>
        <v>0</v>
      </c>
      <c r="AH140" s="285">
        <f t="shared" si="6"/>
        <v>0</v>
      </c>
      <c r="AI140" s="284">
        <f t="shared" si="6"/>
        <v>0</v>
      </c>
      <c r="AJ140" s="282">
        <f t="shared" si="6"/>
        <v>0</v>
      </c>
      <c r="AK140" s="283">
        <f t="shared" si="6"/>
        <v>0</v>
      </c>
      <c r="AL140" s="247" t="s">
        <v>42</v>
      </c>
      <c r="AM140" s="277" t="s">
        <v>186</v>
      </c>
      <c r="AN140" s="720" t="s">
        <v>15</v>
      </c>
      <c r="AO140" s="711"/>
      <c r="AP140" s="711"/>
      <c r="AQ140" s="712"/>
      <c r="AR140" s="367"/>
      <c r="AS140" s="422"/>
      <c r="AT140" s="367"/>
      <c r="AU140" s="367"/>
      <c r="AV140" s="367"/>
      <c r="AW140" s="367"/>
      <c r="AX140" s="367"/>
      <c r="AY140" s="367"/>
      <c r="AZ140" s="367"/>
      <c r="BA140" s="367"/>
      <c r="BB140" s="367"/>
      <c r="BC140" s="367"/>
      <c r="BD140" s="367"/>
      <c r="BE140" s="367"/>
    </row>
    <row r="141" spans="26:57" ht="30" customHeight="1" thickBot="1">
      <c r="Z141" s="319"/>
      <c r="AA141" s="604"/>
      <c r="AB141" s="265" t="s">
        <v>237</v>
      </c>
      <c r="AC141" s="286">
        <f>((AC127-AC137)-(AC128-AC139))/LN((AC127-AC137)/(AC128-AC139))</f>
        <v>5.36082087867433</v>
      </c>
      <c r="AD141" s="286">
        <f aca="true" t="shared" si="7" ref="AD141:AK141">((AD127-AD137)-(AD128-AD139))/LN((AD127-AD137)/(AD128-AD139))</f>
        <v>5.36082087867433</v>
      </c>
      <c r="AE141" s="287">
        <f t="shared" si="7"/>
        <v>5.36082087867433</v>
      </c>
      <c r="AF141" s="288">
        <f t="shared" si="7"/>
        <v>5.36082087867433</v>
      </c>
      <c r="AG141" s="286">
        <f t="shared" si="7"/>
        <v>5.36082087867433</v>
      </c>
      <c r="AH141" s="289">
        <f t="shared" si="7"/>
        <v>5.36082087867433</v>
      </c>
      <c r="AI141" s="288">
        <f t="shared" si="7"/>
        <v>5.36082087867433</v>
      </c>
      <c r="AJ141" s="286">
        <f t="shared" si="7"/>
        <v>5.36082087867433</v>
      </c>
      <c r="AK141" s="287">
        <f t="shared" si="7"/>
        <v>5.36082087867433</v>
      </c>
      <c r="AL141" s="248" t="s">
        <v>226</v>
      </c>
      <c r="AM141" s="277" t="s">
        <v>186</v>
      </c>
      <c r="AN141" s="708"/>
      <c r="AO141" s="709"/>
      <c r="AP141" s="709"/>
      <c r="AQ141" s="710"/>
      <c r="AR141" s="367"/>
      <c r="AS141" s="422"/>
      <c r="AT141" s="367"/>
      <c r="AU141" s="367"/>
      <c r="AV141" s="367"/>
      <c r="AW141" s="367"/>
      <c r="AX141" s="367"/>
      <c r="AY141" s="367"/>
      <c r="AZ141" s="367"/>
      <c r="BA141" s="367"/>
      <c r="BB141" s="367"/>
      <c r="BC141" s="367"/>
      <c r="BD141" s="367"/>
      <c r="BE141" s="367"/>
    </row>
    <row r="142" spans="26:57" ht="30" customHeight="1" thickBot="1">
      <c r="Z142" s="319"/>
      <c r="AA142" s="604"/>
      <c r="AB142" s="265" t="s">
        <v>238</v>
      </c>
      <c r="AC142" s="282">
        <f>AC126*1000/AC141</f>
        <v>0</v>
      </c>
      <c r="AD142" s="282">
        <f aca="true" t="shared" si="8" ref="AD142:AK142">AD126*1000/AD141</f>
        <v>0</v>
      </c>
      <c r="AE142" s="283">
        <f t="shared" si="8"/>
        <v>0</v>
      </c>
      <c r="AF142" s="284">
        <f t="shared" si="8"/>
        <v>0</v>
      </c>
      <c r="AG142" s="282">
        <f t="shared" si="8"/>
        <v>0</v>
      </c>
      <c r="AH142" s="285">
        <f t="shared" si="8"/>
        <v>0</v>
      </c>
      <c r="AI142" s="284">
        <f t="shared" si="8"/>
        <v>0</v>
      </c>
      <c r="AJ142" s="282">
        <f t="shared" si="8"/>
        <v>0</v>
      </c>
      <c r="AK142" s="283">
        <f t="shared" si="8"/>
        <v>0</v>
      </c>
      <c r="AL142" s="247" t="s">
        <v>228</v>
      </c>
      <c r="AM142" s="277" t="s">
        <v>186</v>
      </c>
      <c r="AN142" s="708"/>
      <c r="AO142" s="709"/>
      <c r="AP142" s="709"/>
      <c r="AQ142" s="710"/>
      <c r="AR142" s="367"/>
      <c r="AS142" s="422"/>
      <c r="AT142" s="367"/>
      <c r="AU142" s="367"/>
      <c r="AV142" s="367"/>
      <c r="AW142" s="367"/>
      <c r="AX142" s="367"/>
      <c r="AY142" s="367"/>
      <c r="AZ142" s="367"/>
      <c r="BA142" s="367"/>
      <c r="BB142" s="367"/>
      <c r="BC142" s="367"/>
      <c r="BD142" s="367"/>
      <c r="BE142" s="367"/>
    </row>
    <row r="143" spans="26:57" ht="30" customHeight="1" thickBot="1">
      <c r="Z143" s="319"/>
      <c r="AA143" s="605"/>
      <c r="AB143" s="265" t="s">
        <v>239</v>
      </c>
      <c r="AC143" s="282">
        <f>AC142/B94</f>
        <v>0</v>
      </c>
      <c r="AD143" s="282">
        <f>AD142/B94</f>
        <v>0</v>
      </c>
      <c r="AE143" s="282">
        <f>AE142/B94</f>
        <v>0</v>
      </c>
      <c r="AF143" s="282">
        <f>AF142/B94</f>
        <v>0</v>
      </c>
      <c r="AG143" s="282">
        <f>AG142/B94</f>
        <v>0</v>
      </c>
      <c r="AH143" s="282">
        <f>AH142/B94</f>
        <v>0</v>
      </c>
      <c r="AI143" s="282">
        <f>AI142/B94</f>
        <v>0</v>
      </c>
      <c r="AJ143" s="282">
        <f>AJ142/B94</f>
        <v>0</v>
      </c>
      <c r="AK143" s="282">
        <f>AK142/B94</f>
        <v>0</v>
      </c>
      <c r="AL143" s="247" t="s">
        <v>229</v>
      </c>
      <c r="AM143" s="277" t="s">
        <v>186</v>
      </c>
      <c r="AN143" s="531"/>
      <c r="AO143" s="532"/>
      <c r="AP143" s="532"/>
      <c r="AQ143" s="533"/>
      <c r="AR143" s="367"/>
      <c r="AS143" s="422"/>
      <c r="AT143" s="367"/>
      <c r="AU143" s="367"/>
      <c r="AV143" s="367"/>
      <c r="AW143" s="367"/>
      <c r="AX143" s="367"/>
      <c r="AY143" s="367"/>
      <c r="AZ143" s="367"/>
      <c r="BA143" s="367"/>
      <c r="BB143" s="367"/>
      <c r="BC143" s="367"/>
      <c r="BD143" s="367"/>
      <c r="BE143" s="367"/>
    </row>
    <row r="144" spans="26:57" ht="50.25" customHeight="1" thickBot="1">
      <c r="Z144" s="319"/>
      <c r="AA144" s="578" t="s">
        <v>242</v>
      </c>
      <c r="AB144" s="290" t="s">
        <v>240</v>
      </c>
      <c r="AC144" s="291" t="e">
        <f>B43/((AC126+AD126+AE126)/3*1000/1.1625/((AC137+AD137+AE137-AC139-AD139-AE139)/3))*60*0.7</f>
        <v>#DIV/0!</v>
      </c>
      <c r="AD144" s="292"/>
      <c r="AE144" s="293"/>
      <c r="AF144" s="291" t="e">
        <f>B43/((AF126+AG126+AH126)/3*1000/1.1625/((AF137+AG137+AH137-AF139-AG139-AH139)/3))*60*0.7</f>
        <v>#DIV/0!</v>
      </c>
      <c r="AG144" s="292"/>
      <c r="AH144" s="293"/>
      <c r="AI144" s="291" t="e">
        <f>B43/((AI126+AJ126+AK126)/3*1000/1.1625/((AI137+AJ137+AK137-AI139-AJ139-AK139)/3))*60*0.7</f>
        <v>#DIV/0!</v>
      </c>
      <c r="AJ144" s="292"/>
      <c r="AK144" s="293"/>
      <c r="AL144" s="247" t="s">
        <v>166</v>
      </c>
      <c r="AM144" s="277" t="s">
        <v>186</v>
      </c>
      <c r="AN144" s="581" t="s">
        <v>16</v>
      </c>
      <c r="AO144" s="713"/>
      <c r="AP144" s="713"/>
      <c r="AQ144" s="714"/>
      <c r="AR144" s="367"/>
      <c r="AS144" s="422"/>
      <c r="AT144" s="367"/>
      <c r="AU144" s="367"/>
      <c r="AV144" s="367"/>
      <c r="AW144" s="367"/>
      <c r="AX144" s="367"/>
      <c r="AY144" s="367"/>
      <c r="AZ144" s="367"/>
      <c r="BA144" s="367"/>
      <c r="BB144" s="367"/>
      <c r="BC144" s="367"/>
      <c r="BD144" s="367"/>
      <c r="BE144" s="367"/>
    </row>
    <row r="145" spans="26:57" ht="36.75" customHeight="1" thickBot="1">
      <c r="Z145" s="319"/>
      <c r="AA145" s="579"/>
      <c r="AB145" s="295" t="s">
        <v>167</v>
      </c>
      <c r="AC145" s="296">
        <f>(AC124+AD124+AE124)/3</f>
        <v>39.666666666666664</v>
      </c>
      <c r="AD145" s="294"/>
      <c r="AE145" s="297"/>
      <c r="AF145" s="296">
        <f>(AF124+AG124+AH124)/3</f>
        <v>39.666666666666664</v>
      </c>
      <c r="AG145" s="294"/>
      <c r="AH145" s="297"/>
      <c r="AI145" s="296">
        <f>(AI124+AJ124+AK124)/3</f>
        <v>39.666666666666664</v>
      </c>
      <c r="AJ145" s="294"/>
      <c r="AK145" s="297"/>
      <c r="AL145" s="248" t="s">
        <v>226</v>
      </c>
      <c r="AM145" s="277" t="s">
        <v>186</v>
      </c>
      <c r="AN145" s="581" t="s">
        <v>33</v>
      </c>
      <c r="AO145" s="582"/>
      <c r="AP145" s="582"/>
      <c r="AQ145" s="583"/>
      <c r="AR145" s="367"/>
      <c r="AS145" s="422"/>
      <c r="AT145" s="367"/>
      <c r="AU145" s="367"/>
      <c r="AV145" s="367"/>
      <c r="AW145" s="367"/>
      <c r="AX145" s="367"/>
      <c r="AY145" s="367"/>
      <c r="AZ145" s="367"/>
      <c r="BA145" s="367"/>
      <c r="BB145" s="367"/>
      <c r="BC145" s="367"/>
      <c r="BD145" s="367"/>
      <c r="BE145" s="367"/>
    </row>
    <row r="146" spans="26:57" ht="30" customHeight="1" thickBot="1">
      <c r="Z146" s="319"/>
      <c r="AA146" s="579"/>
      <c r="AB146" s="240" t="s">
        <v>177</v>
      </c>
      <c r="AC146" s="296">
        <f>(AC126+AD126+AE126)/3</f>
        <v>0</v>
      </c>
      <c r="AD146" s="294"/>
      <c r="AE146" s="297"/>
      <c r="AF146" s="296">
        <f>(AF126+AG126+AH126)/3</f>
        <v>0</v>
      </c>
      <c r="AG146" s="294"/>
      <c r="AH146" s="297"/>
      <c r="AI146" s="296">
        <f>(AI126+AJ126+AK126)/3</f>
        <v>0</v>
      </c>
      <c r="AJ146" s="294"/>
      <c r="AK146" s="297"/>
      <c r="AL146" s="247" t="s">
        <v>40</v>
      </c>
      <c r="AM146" s="280"/>
      <c r="AN146" s="238"/>
      <c r="AO146" s="367"/>
      <c r="AP146" s="367"/>
      <c r="AQ146" s="367"/>
      <c r="AR146" s="367"/>
      <c r="AS146" s="422"/>
      <c r="AT146" s="367"/>
      <c r="AU146" s="367"/>
      <c r="AV146" s="367"/>
      <c r="AW146" s="367"/>
      <c r="AX146" s="367"/>
      <c r="AY146" s="367"/>
      <c r="AZ146" s="367"/>
      <c r="BA146" s="367"/>
      <c r="BB146" s="367"/>
      <c r="BC146" s="367"/>
      <c r="BD146" s="367"/>
      <c r="BE146" s="367"/>
    </row>
    <row r="147" spans="26:57" ht="30" customHeight="1" thickBot="1">
      <c r="Z147" s="319"/>
      <c r="AA147" s="580"/>
      <c r="AB147" s="299" t="s">
        <v>168</v>
      </c>
      <c r="AC147" s="300" t="e">
        <f>AC146/B25*100</f>
        <v>#DIV/0!</v>
      </c>
      <c r="AD147" s="298"/>
      <c r="AE147" s="301"/>
      <c r="AF147" s="300" t="e">
        <f>AF146/B25*100</f>
        <v>#DIV/0!</v>
      </c>
      <c r="AG147" s="298"/>
      <c r="AH147" s="301"/>
      <c r="AI147" s="300" t="e">
        <f>AI146/B25*100</f>
        <v>#DIV/0!</v>
      </c>
      <c r="AJ147" s="298"/>
      <c r="AK147" s="301"/>
      <c r="AL147" s="247" t="s">
        <v>169</v>
      </c>
      <c r="AM147" s="277" t="s">
        <v>186</v>
      </c>
      <c r="AN147" s="584" t="s">
        <v>34</v>
      </c>
      <c r="AO147" s="585"/>
      <c r="AP147" s="585"/>
      <c r="AQ147" s="586"/>
      <c r="AR147" s="367"/>
      <c r="AS147" s="422"/>
      <c r="AT147" s="367"/>
      <c r="AU147" s="367"/>
      <c r="AV147" s="367"/>
      <c r="AW147" s="367"/>
      <c r="AX147" s="367"/>
      <c r="AY147" s="367"/>
      <c r="AZ147" s="367"/>
      <c r="BA147" s="367"/>
      <c r="BB147" s="367"/>
      <c r="BC147" s="367"/>
      <c r="BD147" s="367"/>
      <c r="BE147" s="367"/>
    </row>
    <row r="148" spans="26:57" ht="30" customHeight="1" thickBot="1">
      <c r="Z148" s="319"/>
      <c r="AA148" s="677" t="s">
        <v>17</v>
      </c>
      <c r="AB148" s="678"/>
      <c r="AC148" s="678"/>
      <c r="AD148" s="678"/>
      <c r="AE148" s="678"/>
      <c r="AF148" s="678"/>
      <c r="AG148" s="678"/>
      <c r="AH148" s="678"/>
      <c r="AI148" s="678"/>
      <c r="AJ148" s="678"/>
      <c r="AK148" s="678"/>
      <c r="AL148" s="679"/>
      <c r="AM148" s="334"/>
      <c r="AN148" s="587"/>
      <c r="AO148" s="588"/>
      <c r="AP148" s="588"/>
      <c r="AQ148" s="589"/>
      <c r="AR148" s="367"/>
      <c r="AS148" s="422"/>
      <c r="AT148" s="367"/>
      <c r="AU148" s="367"/>
      <c r="AV148" s="367"/>
      <c r="AW148" s="367"/>
      <c r="AX148" s="367"/>
      <c r="AY148" s="367"/>
      <c r="AZ148" s="367"/>
      <c r="BA148" s="367"/>
      <c r="BB148" s="367"/>
      <c r="BC148" s="367"/>
      <c r="BD148" s="367"/>
      <c r="BE148" s="367"/>
    </row>
    <row r="149" spans="26:57" ht="30" customHeight="1">
      <c r="Z149" s="319"/>
      <c r="AA149" s="680"/>
      <c r="AB149" s="681"/>
      <c r="AC149" s="681"/>
      <c r="AD149" s="681"/>
      <c r="AE149" s="681"/>
      <c r="AF149" s="681"/>
      <c r="AG149" s="681"/>
      <c r="AH149" s="681"/>
      <c r="AI149" s="681"/>
      <c r="AJ149" s="681"/>
      <c r="AK149" s="681"/>
      <c r="AL149" s="682"/>
      <c r="AM149" s="334"/>
      <c r="AN149" s="378"/>
      <c r="AO149" s="367"/>
      <c r="AP149" s="367"/>
      <c r="AQ149" s="367"/>
      <c r="AR149" s="367"/>
      <c r="AS149" s="422"/>
      <c r="AT149" s="367"/>
      <c r="AU149" s="367"/>
      <c r="AV149" s="367"/>
      <c r="AW149" s="367"/>
      <c r="AX149" s="367"/>
      <c r="AY149" s="367"/>
      <c r="AZ149" s="367"/>
      <c r="BA149" s="367"/>
      <c r="BB149" s="367"/>
      <c r="BC149" s="367"/>
      <c r="BD149" s="367"/>
      <c r="BE149" s="367"/>
    </row>
    <row r="150" spans="26:57" ht="30" customHeight="1" thickBot="1">
      <c r="Z150" s="319"/>
      <c r="AA150" s="683"/>
      <c r="AB150" s="684"/>
      <c r="AC150" s="684"/>
      <c r="AD150" s="684"/>
      <c r="AE150" s="684"/>
      <c r="AF150" s="684"/>
      <c r="AG150" s="684"/>
      <c r="AH150" s="684"/>
      <c r="AI150" s="684"/>
      <c r="AJ150" s="684"/>
      <c r="AK150" s="684"/>
      <c r="AL150" s="685"/>
      <c r="AM150" s="334"/>
      <c r="AN150" s="378"/>
      <c r="AO150" s="367"/>
      <c r="AP150" s="367"/>
      <c r="AQ150" s="367"/>
      <c r="AR150" s="367"/>
      <c r="AS150" s="422"/>
      <c r="AT150" s="367"/>
      <c r="AU150" s="367"/>
      <c r="AV150" s="367"/>
      <c r="AW150" s="367"/>
      <c r="AX150" s="367"/>
      <c r="AY150" s="367"/>
      <c r="AZ150" s="367"/>
      <c r="BA150" s="367"/>
      <c r="BB150" s="367"/>
      <c r="BC150" s="367"/>
      <c r="BD150" s="367"/>
      <c r="BE150" s="367"/>
    </row>
    <row r="151" spans="26:57" ht="30" customHeight="1">
      <c r="Z151" s="319"/>
      <c r="AA151" s="664" t="s">
        <v>18</v>
      </c>
      <c r="AB151" s="665"/>
      <c r="AC151" s="665"/>
      <c r="AD151" s="665"/>
      <c r="AE151" s="665"/>
      <c r="AF151" s="665"/>
      <c r="AG151" s="665"/>
      <c r="AH151" s="665"/>
      <c r="AI151" s="665"/>
      <c r="AJ151" s="665"/>
      <c r="AK151" s="665"/>
      <c r="AL151" s="666"/>
      <c r="AM151" s="281"/>
      <c r="AN151" s="367"/>
      <c r="AO151" s="367"/>
      <c r="AP151" s="367"/>
      <c r="AQ151" s="367"/>
      <c r="AR151" s="367"/>
      <c r="AS151" s="422"/>
      <c r="AT151" s="367"/>
      <c r="AU151" s="367"/>
      <c r="AV151" s="367"/>
      <c r="AW151" s="367"/>
      <c r="AX151" s="367"/>
      <c r="AY151" s="367"/>
      <c r="AZ151" s="367"/>
      <c r="BA151" s="367"/>
      <c r="BB151" s="367"/>
      <c r="BC151" s="367"/>
      <c r="BD151" s="367"/>
      <c r="BE151" s="367"/>
    </row>
    <row r="152" spans="26:57" ht="30" customHeight="1">
      <c r="Z152" s="319"/>
      <c r="AA152" s="667"/>
      <c r="AB152" s="665"/>
      <c r="AC152" s="665"/>
      <c r="AD152" s="665"/>
      <c r="AE152" s="665"/>
      <c r="AF152" s="665"/>
      <c r="AG152" s="665"/>
      <c r="AH152" s="665"/>
      <c r="AI152" s="665"/>
      <c r="AJ152" s="665"/>
      <c r="AK152" s="665"/>
      <c r="AL152" s="666"/>
      <c r="AM152" s="281"/>
      <c r="AN152" s="367"/>
      <c r="AO152" s="367"/>
      <c r="AP152" s="367"/>
      <c r="AQ152" s="367"/>
      <c r="AR152" s="367"/>
      <c r="AS152" s="422"/>
      <c r="AT152" s="367"/>
      <c r="AU152" s="367"/>
      <c r="AV152" s="367"/>
      <c r="AW152" s="367"/>
      <c r="AX152" s="367"/>
      <c r="AY152" s="367"/>
      <c r="AZ152" s="367"/>
      <c r="BA152" s="367"/>
      <c r="BB152" s="367"/>
      <c r="BC152" s="367"/>
      <c r="BD152" s="367"/>
      <c r="BE152" s="367"/>
    </row>
    <row r="153" spans="26:57" ht="30" customHeight="1" thickBot="1">
      <c r="Z153" s="319"/>
      <c r="AA153" s="668"/>
      <c r="AB153" s="669"/>
      <c r="AC153" s="669"/>
      <c r="AD153" s="669"/>
      <c r="AE153" s="669"/>
      <c r="AF153" s="669"/>
      <c r="AG153" s="669"/>
      <c r="AH153" s="669"/>
      <c r="AI153" s="669"/>
      <c r="AJ153" s="669"/>
      <c r="AK153" s="669"/>
      <c r="AL153" s="670"/>
      <c r="AM153" s="281"/>
      <c r="AN153" s="367"/>
      <c r="AO153" s="367"/>
      <c r="AP153" s="367"/>
      <c r="AQ153" s="367"/>
      <c r="AR153" s="367"/>
      <c r="AS153" s="422"/>
      <c r="AT153" s="367"/>
      <c r="AU153" s="367"/>
      <c r="AV153" s="367"/>
      <c r="AW153" s="367"/>
      <c r="AX153" s="367"/>
      <c r="AY153" s="367"/>
      <c r="AZ153" s="367"/>
      <c r="BA153" s="367"/>
      <c r="BB153" s="367"/>
      <c r="BC153" s="367"/>
      <c r="BD153" s="367"/>
      <c r="BE153" s="367"/>
    </row>
    <row r="154" spans="26:57" ht="30" customHeight="1">
      <c r="Z154" s="319"/>
      <c r="AA154" s="367"/>
      <c r="AB154" s="367"/>
      <c r="AC154" s="374"/>
      <c r="AD154" s="367"/>
      <c r="AE154" s="367"/>
      <c r="AF154" s="367"/>
      <c r="AH154" s="367"/>
      <c r="AI154" s="367"/>
      <c r="AJ154" s="367"/>
      <c r="AK154" s="367"/>
      <c r="AL154" s="367"/>
      <c r="AN154" s="367"/>
      <c r="AO154" s="367"/>
      <c r="AP154" s="367"/>
      <c r="AQ154" s="367"/>
      <c r="AR154" s="367"/>
      <c r="AS154" s="422"/>
      <c r="AT154" s="367"/>
      <c r="AU154" s="367"/>
      <c r="AV154" s="367"/>
      <c r="AW154" s="367"/>
      <c r="AX154" s="367"/>
      <c r="AY154" s="367"/>
      <c r="AZ154" s="367"/>
      <c r="BA154" s="367"/>
      <c r="BB154" s="367"/>
      <c r="BC154" s="367"/>
      <c r="BD154" s="367"/>
      <c r="BE154" s="367"/>
    </row>
    <row r="155" spans="26:57" ht="30" customHeight="1">
      <c r="Z155" s="319"/>
      <c r="AA155" s="422"/>
      <c r="AB155" s="422"/>
      <c r="AC155" s="422"/>
      <c r="AD155" s="422"/>
      <c r="AE155" s="422"/>
      <c r="AF155" s="422"/>
      <c r="AG155" s="423"/>
      <c r="AH155" s="422"/>
      <c r="AI155" s="422"/>
      <c r="AJ155" s="422"/>
      <c r="AK155" s="422"/>
      <c r="AL155" s="422"/>
      <c r="AM155" s="424"/>
      <c r="AN155" s="422"/>
      <c r="AO155" s="422"/>
      <c r="AP155" s="422"/>
      <c r="AQ155" s="422"/>
      <c r="AR155" s="422"/>
      <c r="AS155" s="422"/>
      <c r="AT155" s="367"/>
      <c r="AU155" s="367"/>
      <c r="AV155" s="367"/>
      <c r="AW155" s="367"/>
      <c r="AX155" s="367"/>
      <c r="AY155" s="367"/>
      <c r="AZ155" s="367"/>
      <c r="BA155" s="367"/>
      <c r="BB155" s="367"/>
      <c r="BC155" s="367"/>
      <c r="BD155" s="367"/>
      <c r="BE155" s="367"/>
    </row>
    <row r="156" spans="27:57" ht="30" customHeight="1">
      <c r="AA156" s="367"/>
      <c r="AB156" s="367"/>
      <c r="AC156" s="374"/>
      <c r="AD156" s="367"/>
      <c r="AE156" s="367"/>
      <c r="AF156" s="367"/>
      <c r="AH156" s="367"/>
      <c r="AI156" s="367"/>
      <c r="AJ156" s="367"/>
      <c r="AK156" s="367"/>
      <c r="AL156" s="367"/>
      <c r="AN156" s="367"/>
      <c r="AO156" s="367"/>
      <c r="AP156" s="367"/>
      <c r="AQ156" s="367"/>
      <c r="AR156" s="367"/>
      <c r="AS156" s="367"/>
      <c r="AT156" s="367"/>
      <c r="AU156" s="367"/>
      <c r="AV156" s="367"/>
      <c r="AW156" s="367"/>
      <c r="AX156" s="367"/>
      <c r="AY156" s="367"/>
      <c r="AZ156" s="367"/>
      <c r="BA156" s="367"/>
      <c r="BB156" s="367"/>
      <c r="BC156" s="367"/>
      <c r="BD156" s="367"/>
      <c r="BE156" s="367"/>
    </row>
    <row r="157" spans="27:57" ht="30" customHeight="1">
      <c r="AA157" s="367"/>
      <c r="AB157" s="367"/>
      <c r="AC157" s="374"/>
      <c r="AD157" s="367"/>
      <c r="AE157" s="367"/>
      <c r="AF157" s="367"/>
      <c r="AH157" s="367"/>
      <c r="AI157" s="367"/>
      <c r="AJ157" s="367"/>
      <c r="AK157" s="367"/>
      <c r="AL157" s="367"/>
      <c r="AN157" s="367"/>
      <c r="AO157" s="367"/>
      <c r="AP157" s="367"/>
      <c r="AQ157" s="367"/>
      <c r="AR157" s="367"/>
      <c r="AS157" s="367"/>
      <c r="AT157" s="367"/>
      <c r="AU157" s="367"/>
      <c r="AV157" s="367"/>
      <c r="AW157" s="367"/>
      <c r="AX157" s="367"/>
      <c r="AY157" s="367"/>
      <c r="AZ157" s="367"/>
      <c r="BA157" s="367"/>
      <c r="BB157" s="367"/>
      <c r="BC157" s="367"/>
      <c r="BD157" s="367"/>
      <c r="BE157" s="367"/>
    </row>
    <row r="158" spans="27:57" ht="30" customHeight="1">
      <c r="AA158" s="367"/>
      <c r="AB158" s="367"/>
      <c r="AC158" s="374"/>
      <c r="AD158" s="367"/>
      <c r="AE158" s="367"/>
      <c r="AF158" s="367"/>
      <c r="AH158" s="367"/>
      <c r="AI158" s="367"/>
      <c r="AJ158" s="367"/>
      <c r="AK158" s="367"/>
      <c r="AL158" s="367"/>
      <c r="AN158" s="367"/>
      <c r="AO158" s="367"/>
      <c r="AP158" s="367"/>
      <c r="AQ158" s="367"/>
      <c r="AR158" s="367"/>
      <c r="AS158" s="367"/>
      <c r="AT158" s="367"/>
      <c r="AU158" s="367"/>
      <c r="AV158" s="367"/>
      <c r="AW158" s="367"/>
      <c r="AX158" s="367"/>
      <c r="AY158" s="367"/>
      <c r="AZ158" s="367"/>
      <c r="BA158" s="367"/>
      <c r="BB158" s="367"/>
      <c r="BC158" s="367"/>
      <c r="BD158" s="367"/>
      <c r="BE158" s="367"/>
    </row>
    <row r="159" spans="27:57" ht="30" customHeight="1">
      <c r="AA159" s="367"/>
      <c r="AB159" s="367"/>
      <c r="AC159" s="374"/>
      <c r="AD159" s="367"/>
      <c r="AE159" s="367"/>
      <c r="AF159" s="367"/>
      <c r="AH159" s="367"/>
      <c r="AI159" s="367"/>
      <c r="AJ159" s="367"/>
      <c r="AK159" s="367"/>
      <c r="AL159" s="367"/>
      <c r="AN159" s="367"/>
      <c r="AO159" s="367"/>
      <c r="AP159" s="367"/>
      <c r="AQ159" s="367"/>
      <c r="AR159" s="367"/>
      <c r="AS159" s="367"/>
      <c r="AT159" s="367"/>
      <c r="AU159" s="367"/>
      <c r="AV159" s="367"/>
      <c r="AW159" s="367"/>
      <c r="AX159" s="367"/>
      <c r="AY159" s="367"/>
      <c r="AZ159" s="367"/>
      <c r="BA159" s="367"/>
      <c r="BB159" s="367"/>
      <c r="BC159" s="367"/>
      <c r="BD159" s="367"/>
      <c r="BE159" s="367"/>
    </row>
    <row r="160" spans="27:57" ht="30" customHeight="1">
      <c r="AA160" s="367"/>
      <c r="AB160" s="367"/>
      <c r="AC160" s="374"/>
      <c r="AD160" s="367"/>
      <c r="AE160" s="367"/>
      <c r="AF160" s="367"/>
      <c r="AH160" s="367"/>
      <c r="AI160" s="367"/>
      <c r="AJ160" s="367"/>
      <c r="AK160" s="367"/>
      <c r="AL160" s="367"/>
      <c r="AN160" s="367"/>
      <c r="AO160" s="367"/>
      <c r="AP160" s="367"/>
      <c r="AQ160" s="367"/>
      <c r="AR160" s="367"/>
      <c r="AS160" s="367"/>
      <c r="AT160" s="367"/>
      <c r="AU160" s="367"/>
      <c r="AV160" s="367"/>
      <c r="AW160" s="367"/>
      <c r="AX160" s="367"/>
      <c r="AY160" s="367"/>
      <c r="AZ160" s="367"/>
      <c r="BA160" s="367"/>
      <c r="BB160" s="367"/>
      <c r="BC160" s="367"/>
      <c r="BD160" s="367"/>
      <c r="BE160" s="367"/>
    </row>
    <row r="161" spans="27:57" ht="30" customHeight="1">
      <c r="AA161" s="367"/>
      <c r="AB161" s="367"/>
      <c r="AC161" s="374"/>
      <c r="AD161" s="367"/>
      <c r="AE161" s="367"/>
      <c r="AF161" s="367"/>
      <c r="AH161" s="367"/>
      <c r="AI161" s="367"/>
      <c r="AJ161" s="367"/>
      <c r="AK161" s="367"/>
      <c r="AL161" s="367"/>
      <c r="AN161" s="367"/>
      <c r="AO161" s="367"/>
      <c r="AP161" s="367"/>
      <c r="AQ161" s="367"/>
      <c r="AR161" s="367"/>
      <c r="AS161" s="367"/>
      <c r="AT161" s="367"/>
      <c r="AU161" s="367"/>
      <c r="AV161" s="367"/>
      <c r="AW161" s="367"/>
      <c r="AX161" s="367"/>
      <c r="AY161" s="367"/>
      <c r="AZ161" s="367"/>
      <c r="BA161" s="367"/>
      <c r="BB161" s="367"/>
      <c r="BC161" s="367"/>
      <c r="BD161" s="367"/>
      <c r="BE161" s="367"/>
    </row>
    <row r="162" spans="27:57" ht="30" customHeight="1">
      <c r="AA162" s="367"/>
      <c r="AB162" s="367"/>
      <c r="AC162" s="374"/>
      <c r="AD162" s="367"/>
      <c r="AE162" s="367"/>
      <c r="AF162" s="367"/>
      <c r="AH162" s="367"/>
      <c r="AI162" s="367"/>
      <c r="AJ162" s="367"/>
      <c r="AK162" s="367"/>
      <c r="AL162" s="367"/>
      <c r="AN162" s="367"/>
      <c r="AO162" s="367"/>
      <c r="AP162" s="367"/>
      <c r="AQ162" s="367"/>
      <c r="AR162" s="367"/>
      <c r="AS162" s="367"/>
      <c r="AT162" s="367"/>
      <c r="AU162" s="367"/>
      <c r="AV162" s="367"/>
      <c r="AW162" s="367"/>
      <c r="AX162" s="367"/>
      <c r="AY162" s="367"/>
      <c r="AZ162" s="367"/>
      <c r="BA162" s="367"/>
      <c r="BB162" s="367"/>
      <c r="BC162" s="367"/>
      <c r="BD162" s="367"/>
      <c r="BE162" s="367"/>
    </row>
    <row r="163" spans="27:57" ht="30" customHeight="1">
      <c r="AA163" s="367"/>
      <c r="AB163" s="367"/>
      <c r="AC163" s="374"/>
      <c r="AD163" s="367"/>
      <c r="AE163" s="367"/>
      <c r="AF163" s="367"/>
      <c r="AH163" s="367"/>
      <c r="AI163" s="367"/>
      <c r="AJ163" s="367"/>
      <c r="AK163" s="367"/>
      <c r="AL163" s="367"/>
      <c r="AN163" s="367"/>
      <c r="AO163" s="367"/>
      <c r="AP163" s="367"/>
      <c r="AQ163" s="367"/>
      <c r="AR163" s="367"/>
      <c r="AS163" s="367"/>
      <c r="AT163" s="367"/>
      <c r="AU163" s="367"/>
      <c r="AV163" s="367"/>
      <c r="AW163" s="367"/>
      <c r="AX163" s="367"/>
      <c r="AY163" s="367"/>
      <c r="AZ163" s="367"/>
      <c r="BA163" s="367"/>
      <c r="BB163" s="367"/>
      <c r="BC163" s="367"/>
      <c r="BD163" s="367"/>
      <c r="BE163" s="367"/>
    </row>
    <row r="164" spans="27:57" ht="30" customHeight="1">
      <c r="AA164" s="367"/>
      <c r="AB164" s="367"/>
      <c r="AC164" s="374"/>
      <c r="AD164" s="367"/>
      <c r="AE164" s="367"/>
      <c r="AF164" s="367"/>
      <c r="AH164" s="367"/>
      <c r="AI164" s="367"/>
      <c r="AJ164" s="367"/>
      <c r="AK164" s="367"/>
      <c r="AL164" s="367"/>
      <c r="AN164" s="367"/>
      <c r="AO164" s="367"/>
      <c r="AP164" s="367"/>
      <c r="AQ164" s="367"/>
      <c r="AR164" s="367"/>
      <c r="AS164" s="367"/>
      <c r="AT164" s="367"/>
      <c r="AU164" s="367"/>
      <c r="AV164" s="367"/>
      <c r="AW164" s="367"/>
      <c r="AX164" s="367"/>
      <c r="AY164" s="367"/>
      <c r="AZ164" s="367"/>
      <c r="BA164" s="367"/>
      <c r="BB164" s="367"/>
      <c r="BC164" s="367"/>
      <c r="BD164" s="367"/>
      <c r="BE164" s="367"/>
    </row>
    <row r="165" spans="27:57" ht="30" customHeight="1">
      <c r="AA165" s="367"/>
      <c r="AB165" s="367"/>
      <c r="AC165" s="374"/>
      <c r="AD165" s="367"/>
      <c r="AE165" s="367"/>
      <c r="AF165" s="367"/>
      <c r="AH165" s="367"/>
      <c r="AI165" s="367"/>
      <c r="AJ165" s="367"/>
      <c r="AK165" s="367"/>
      <c r="AL165" s="367"/>
      <c r="AN165" s="367"/>
      <c r="AO165" s="367"/>
      <c r="AP165" s="367"/>
      <c r="AQ165" s="367"/>
      <c r="AR165" s="367"/>
      <c r="AS165" s="367"/>
      <c r="AT165" s="367"/>
      <c r="AU165" s="367"/>
      <c r="AV165" s="367"/>
      <c r="AW165" s="367"/>
      <c r="AX165" s="367"/>
      <c r="AY165" s="367"/>
      <c r="AZ165" s="367"/>
      <c r="BA165" s="367"/>
      <c r="BB165" s="367"/>
      <c r="BC165" s="367"/>
      <c r="BD165" s="367"/>
      <c r="BE165" s="367"/>
    </row>
    <row r="166" spans="27:57" ht="30" customHeight="1">
      <c r="AA166" s="367"/>
      <c r="AB166" s="367"/>
      <c r="AC166" s="374"/>
      <c r="AD166" s="367"/>
      <c r="AE166" s="367"/>
      <c r="AF166" s="367"/>
      <c r="AH166" s="367"/>
      <c r="AI166" s="367"/>
      <c r="AJ166" s="367"/>
      <c r="AK166" s="367"/>
      <c r="AL166" s="367"/>
      <c r="AN166" s="367"/>
      <c r="AO166" s="367"/>
      <c r="AP166" s="367"/>
      <c r="AQ166" s="367"/>
      <c r="AR166" s="367"/>
      <c r="AS166" s="367"/>
      <c r="AT166" s="367"/>
      <c r="AU166" s="367"/>
      <c r="AV166" s="367"/>
      <c r="AW166" s="367"/>
      <c r="AX166" s="367"/>
      <c r="AY166" s="367"/>
      <c r="AZ166" s="367"/>
      <c r="BA166" s="367"/>
      <c r="BB166" s="367"/>
      <c r="BC166" s="367"/>
      <c r="BD166" s="367"/>
      <c r="BE166" s="367"/>
    </row>
    <row r="167" spans="27:57" ht="30" customHeight="1">
      <c r="AA167" s="367"/>
      <c r="AB167" s="367"/>
      <c r="AC167" s="374"/>
      <c r="AD167" s="367"/>
      <c r="AE167" s="367"/>
      <c r="AF167" s="367"/>
      <c r="AH167" s="367"/>
      <c r="AI167" s="367"/>
      <c r="AJ167" s="367"/>
      <c r="AK167" s="367"/>
      <c r="AL167" s="367"/>
      <c r="AN167" s="367"/>
      <c r="AO167" s="367"/>
      <c r="AP167" s="367"/>
      <c r="AQ167" s="367"/>
      <c r="AR167" s="367"/>
      <c r="AS167" s="367"/>
      <c r="AT167" s="367"/>
      <c r="AU167" s="367"/>
      <c r="AV167" s="367"/>
      <c r="AW167" s="367"/>
      <c r="AX167" s="367"/>
      <c r="AY167" s="367"/>
      <c r="AZ167" s="367"/>
      <c r="BA167" s="367"/>
      <c r="BB167" s="367"/>
      <c r="BC167" s="367"/>
      <c r="BD167" s="367"/>
      <c r="BE167" s="367"/>
    </row>
    <row r="168" spans="27:57" ht="30" customHeight="1">
      <c r="AA168" s="367"/>
      <c r="AB168" s="367"/>
      <c r="AC168" s="374"/>
      <c r="AD168" s="367"/>
      <c r="AE168" s="367"/>
      <c r="AF168" s="367"/>
      <c r="AH168" s="367"/>
      <c r="AI168" s="367"/>
      <c r="AJ168" s="367"/>
      <c r="AK168" s="367"/>
      <c r="AL168" s="367"/>
      <c r="AN168" s="367"/>
      <c r="AO168" s="367"/>
      <c r="AP168" s="367"/>
      <c r="AQ168" s="367"/>
      <c r="AR168" s="367"/>
      <c r="AS168" s="367"/>
      <c r="AT168" s="367"/>
      <c r="AU168" s="367"/>
      <c r="AV168" s="367"/>
      <c r="AW168" s="367"/>
      <c r="AX168" s="367"/>
      <c r="AY168" s="367"/>
      <c r="AZ168" s="367"/>
      <c r="BA168" s="367"/>
      <c r="BB168" s="367"/>
      <c r="BC168" s="367"/>
      <c r="BD168" s="367"/>
      <c r="BE168" s="367"/>
    </row>
    <row r="169" spans="27:57" ht="30" customHeight="1">
      <c r="AA169" s="367"/>
      <c r="AB169" s="367"/>
      <c r="AC169" s="374"/>
      <c r="AD169" s="367"/>
      <c r="AE169" s="367"/>
      <c r="AF169" s="367"/>
      <c r="AH169" s="367"/>
      <c r="AI169" s="367"/>
      <c r="AJ169" s="367"/>
      <c r="AK169" s="367"/>
      <c r="AL169" s="367"/>
      <c r="AN169" s="367"/>
      <c r="AO169" s="367"/>
      <c r="AP169" s="367"/>
      <c r="AQ169" s="367"/>
      <c r="AR169" s="367"/>
      <c r="AS169" s="367"/>
      <c r="AT169" s="367"/>
      <c r="AU169" s="367"/>
      <c r="AV169" s="367"/>
      <c r="AW169" s="367"/>
      <c r="AX169" s="367"/>
      <c r="AY169" s="367"/>
      <c r="AZ169" s="367"/>
      <c r="BA169" s="367"/>
      <c r="BB169" s="367"/>
      <c r="BC169" s="367"/>
      <c r="BD169" s="367"/>
      <c r="BE169" s="367"/>
    </row>
    <row r="170" spans="27:57" ht="30" customHeight="1">
      <c r="AA170" s="367"/>
      <c r="AB170" s="367"/>
      <c r="AC170" s="374"/>
      <c r="AD170" s="367"/>
      <c r="AE170" s="367"/>
      <c r="AF170" s="367"/>
      <c r="AH170" s="367"/>
      <c r="AI170" s="367"/>
      <c r="AJ170" s="367"/>
      <c r="AK170" s="367"/>
      <c r="AL170" s="367"/>
      <c r="AN170" s="367"/>
      <c r="AO170" s="367"/>
      <c r="AP170" s="367"/>
      <c r="AQ170" s="367"/>
      <c r="AR170" s="367"/>
      <c r="AS170" s="367"/>
      <c r="AT170" s="367"/>
      <c r="AU170" s="367"/>
      <c r="AV170" s="367"/>
      <c r="AW170" s="367"/>
      <c r="AX170" s="367"/>
      <c r="AY170" s="367"/>
      <c r="AZ170" s="367"/>
      <c r="BA170" s="367"/>
      <c r="BB170" s="367"/>
      <c r="BC170" s="367"/>
      <c r="BD170" s="367"/>
      <c r="BE170" s="367"/>
    </row>
    <row r="171" spans="27:57" ht="30" customHeight="1">
      <c r="AA171" s="367"/>
      <c r="AB171" s="367"/>
      <c r="AC171" s="374"/>
      <c r="AD171" s="367"/>
      <c r="AE171" s="367"/>
      <c r="AF171" s="367"/>
      <c r="AH171" s="367"/>
      <c r="AI171" s="367"/>
      <c r="AJ171" s="367"/>
      <c r="AK171" s="367"/>
      <c r="AL171" s="367"/>
      <c r="AN171" s="367"/>
      <c r="AO171" s="367"/>
      <c r="AP171" s="367"/>
      <c r="AQ171" s="367"/>
      <c r="AR171" s="367"/>
      <c r="AS171" s="367"/>
      <c r="AT171" s="367"/>
      <c r="AU171" s="367"/>
      <c r="AV171" s="367"/>
      <c r="AW171" s="367"/>
      <c r="AX171" s="367"/>
      <c r="AY171" s="367"/>
      <c r="AZ171" s="367"/>
      <c r="BA171" s="367"/>
      <c r="BB171" s="367"/>
      <c r="BC171" s="367"/>
      <c r="BD171" s="367"/>
      <c r="BE171" s="367"/>
    </row>
    <row r="172" spans="27:57" ht="30" customHeight="1">
      <c r="AA172" s="367"/>
      <c r="AB172" s="367"/>
      <c r="AC172" s="374"/>
      <c r="AD172" s="367"/>
      <c r="AE172" s="367"/>
      <c r="AF172" s="367"/>
      <c r="AH172" s="367"/>
      <c r="AI172" s="367"/>
      <c r="AJ172" s="367"/>
      <c r="AK172" s="367"/>
      <c r="AL172" s="367"/>
      <c r="AN172" s="367"/>
      <c r="AO172" s="367"/>
      <c r="AP172" s="367"/>
      <c r="AQ172" s="367"/>
      <c r="AR172" s="367"/>
      <c r="AS172" s="367"/>
      <c r="AT172" s="367"/>
      <c r="AU172" s="367"/>
      <c r="AV172" s="367"/>
      <c r="AW172" s="367"/>
      <c r="AX172" s="367"/>
      <c r="AY172" s="367"/>
      <c r="AZ172" s="367"/>
      <c r="BA172" s="367"/>
      <c r="BB172" s="367"/>
      <c r="BC172" s="367"/>
      <c r="BD172" s="367"/>
      <c r="BE172" s="367"/>
    </row>
    <row r="173" spans="27:57" ht="30" customHeight="1">
      <c r="AA173" s="367"/>
      <c r="AB173" s="367"/>
      <c r="AC173" s="374"/>
      <c r="AD173" s="367"/>
      <c r="AE173" s="367"/>
      <c r="AF173" s="367"/>
      <c r="AH173" s="367"/>
      <c r="AI173" s="367"/>
      <c r="AJ173" s="367"/>
      <c r="AK173" s="367"/>
      <c r="AL173" s="367"/>
      <c r="AN173" s="367"/>
      <c r="AO173" s="367"/>
      <c r="AP173" s="367"/>
      <c r="AQ173" s="367"/>
      <c r="AR173" s="367"/>
      <c r="AS173" s="367"/>
      <c r="AT173" s="367"/>
      <c r="AU173" s="367"/>
      <c r="AV173" s="367"/>
      <c r="AW173" s="367"/>
      <c r="AX173" s="367"/>
      <c r="AY173" s="367"/>
      <c r="AZ173" s="367"/>
      <c r="BA173" s="367"/>
      <c r="BB173" s="367"/>
      <c r="BC173" s="367"/>
      <c r="BD173" s="367"/>
      <c r="BE173" s="367"/>
    </row>
    <row r="174" spans="27:57" ht="30" customHeight="1">
      <c r="AA174" s="367"/>
      <c r="AB174" s="367"/>
      <c r="AC174" s="374"/>
      <c r="AD174" s="367"/>
      <c r="AE174" s="367"/>
      <c r="AF174" s="367"/>
      <c r="AH174" s="367"/>
      <c r="AI174" s="367"/>
      <c r="AJ174" s="367"/>
      <c r="AK174" s="367"/>
      <c r="AL174" s="367"/>
      <c r="AN174" s="367"/>
      <c r="AO174" s="367"/>
      <c r="AP174" s="367"/>
      <c r="AQ174" s="367"/>
      <c r="AR174" s="367"/>
      <c r="AS174" s="367"/>
      <c r="AT174" s="367"/>
      <c r="AU174" s="367"/>
      <c r="AV174" s="367"/>
      <c r="AW174" s="367"/>
      <c r="AX174" s="367"/>
      <c r="AY174" s="367"/>
      <c r="AZ174" s="367"/>
      <c r="BA174" s="367"/>
      <c r="BB174" s="367"/>
      <c r="BC174" s="367"/>
      <c r="BD174" s="367"/>
      <c r="BE174" s="367"/>
    </row>
    <row r="175" spans="27:57" ht="30" customHeight="1">
      <c r="AA175" s="367"/>
      <c r="AB175" s="367"/>
      <c r="AC175" s="374"/>
      <c r="AD175" s="367"/>
      <c r="AE175" s="367"/>
      <c r="AF175" s="367"/>
      <c r="AH175" s="367"/>
      <c r="AI175" s="367"/>
      <c r="AJ175" s="367"/>
      <c r="AK175" s="367"/>
      <c r="AL175" s="367"/>
      <c r="AN175" s="367"/>
      <c r="AO175" s="367"/>
      <c r="AP175" s="367"/>
      <c r="AQ175" s="367"/>
      <c r="AR175" s="367"/>
      <c r="AS175" s="367"/>
      <c r="AT175" s="367"/>
      <c r="AU175" s="367"/>
      <c r="AV175" s="367"/>
      <c r="AW175" s="367"/>
      <c r="AX175" s="367"/>
      <c r="AY175" s="367"/>
      <c r="AZ175" s="367"/>
      <c r="BA175" s="367"/>
      <c r="BB175" s="367"/>
      <c r="BC175" s="367"/>
      <c r="BD175" s="367"/>
      <c r="BE175" s="367"/>
    </row>
    <row r="176" spans="27:57" ht="30" customHeight="1">
      <c r="AA176" s="367"/>
      <c r="AB176" s="367"/>
      <c r="AC176" s="374"/>
      <c r="AD176" s="367"/>
      <c r="AE176" s="367"/>
      <c r="AF176" s="367"/>
      <c r="AH176" s="367"/>
      <c r="AI176" s="367"/>
      <c r="AJ176" s="367"/>
      <c r="AK176" s="367"/>
      <c r="AL176" s="367"/>
      <c r="AN176" s="367"/>
      <c r="AO176" s="367"/>
      <c r="AP176" s="367"/>
      <c r="AQ176" s="367"/>
      <c r="AR176" s="367"/>
      <c r="AS176" s="367"/>
      <c r="AT176" s="367"/>
      <c r="AU176" s="367"/>
      <c r="AV176" s="367"/>
      <c r="AW176" s="367"/>
      <c r="AX176" s="367"/>
      <c r="AY176" s="367"/>
      <c r="AZ176" s="367"/>
      <c r="BA176" s="367"/>
      <c r="BB176" s="367"/>
      <c r="BC176" s="367"/>
      <c r="BD176" s="367"/>
      <c r="BE176" s="367"/>
    </row>
    <row r="177" spans="27:57" ht="30" customHeight="1">
      <c r="AA177" s="367"/>
      <c r="AB177" s="367"/>
      <c r="AC177" s="374"/>
      <c r="AD177" s="367"/>
      <c r="AE177" s="367"/>
      <c r="AF177" s="367"/>
      <c r="AH177" s="367"/>
      <c r="AI177" s="367"/>
      <c r="AJ177" s="367"/>
      <c r="AK177" s="367"/>
      <c r="AL177" s="367"/>
      <c r="AN177" s="367"/>
      <c r="AO177" s="367"/>
      <c r="AP177" s="367"/>
      <c r="AQ177" s="367"/>
      <c r="AR177" s="367"/>
      <c r="AS177" s="367"/>
      <c r="AT177" s="367"/>
      <c r="AU177" s="367"/>
      <c r="AV177" s="367"/>
      <c r="AW177" s="367"/>
      <c r="AX177" s="367"/>
      <c r="AY177" s="367"/>
      <c r="AZ177" s="367"/>
      <c r="BA177" s="367"/>
      <c r="BB177" s="367"/>
      <c r="BC177" s="367"/>
      <c r="BD177" s="367"/>
      <c r="BE177" s="367"/>
    </row>
    <row r="178" spans="27:57" ht="30" customHeight="1">
      <c r="AA178" s="367"/>
      <c r="AB178" s="367"/>
      <c r="AC178" s="374"/>
      <c r="AD178" s="367"/>
      <c r="AE178" s="367"/>
      <c r="AF178" s="367"/>
      <c r="AH178" s="367"/>
      <c r="AI178" s="367"/>
      <c r="AJ178" s="367"/>
      <c r="AK178" s="367"/>
      <c r="AL178" s="367"/>
      <c r="AN178" s="367"/>
      <c r="AO178" s="367"/>
      <c r="AP178" s="367"/>
      <c r="AQ178" s="367"/>
      <c r="AR178" s="367"/>
      <c r="AS178" s="367"/>
      <c r="AT178" s="367"/>
      <c r="AU178" s="367"/>
      <c r="AV178" s="367"/>
      <c r="AW178" s="367"/>
      <c r="AX178" s="367"/>
      <c r="AY178" s="367"/>
      <c r="AZ178" s="367"/>
      <c r="BA178" s="367"/>
      <c r="BB178" s="367"/>
      <c r="BC178" s="367"/>
      <c r="BD178" s="367"/>
      <c r="BE178" s="367"/>
    </row>
    <row r="179" spans="27:57" ht="30" customHeight="1">
      <c r="AA179" s="367"/>
      <c r="AB179" s="367"/>
      <c r="AC179" s="374"/>
      <c r="AD179" s="367"/>
      <c r="AE179" s="367"/>
      <c r="AF179" s="367"/>
      <c r="AH179" s="367"/>
      <c r="AI179" s="367"/>
      <c r="AJ179" s="367"/>
      <c r="AK179" s="367"/>
      <c r="AL179" s="367"/>
      <c r="AN179" s="367"/>
      <c r="AO179" s="367"/>
      <c r="AP179" s="367"/>
      <c r="AQ179" s="367"/>
      <c r="AR179" s="367"/>
      <c r="AS179" s="367"/>
      <c r="AT179" s="367"/>
      <c r="AU179" s="367"/>
      <c r="AV179" s="367"/>
      <c r="AW179" s="367"/>
      <c r="AX179" s="367"/>
      <c r="AY179" s="367"/>
      <c r="AZ179" s="367"/>
      <c r="BA179" s="367"/>
      <c r="BB179" s="367"/>
      <c r="BC179" s="367"/>
      <c r="BD179" s="367"/>
      <c r="BE179" s="367"/>
    </row>
    <row r="180" spans="27:57" ht="30" customHeight="1">
      <c r="AA180" s="367"/>
      <c r="AB180" s="367"/>
      <c r="AC180" s="374"/>
      <c r="AD180" s="367"/>
      <c r="AE180" s="367"/>
      <c r="AF180" s="367"/>
      <c r="AH180" s="367"/>
      <c r="AI180" s="367"/>
      <c r="AJ180" s="367"/>
      <c r="AK180" s="367"/>
      <c r="AL180" s="367"/>
      <c r="AN180" s="367"/>
      <c r="AO180" s="367"/>
      <c r="AP180" s="367"/>
      <c r="AQ180" s="367"/>
      <c r="AR180" s="367"/>
      <c r="AS180" s="367"/>
      <c r="AT180" s="367"/>
      <c r="AU180" s="367"/>
      <c r="AV180" s="367"/>
      <c r="AW180" s="367"/>
      <c r="AX180" s="367"/>
      <c r="AY180" s="367"/>
      <c r="AZ180" s="367"/>
      <c r="BA180" s="367"/>
      <c r="BB180" s="367"/>
      <c r="BC180" s="367"/>
      <c r="BD180" s="367"/>
      <c r="BE180" s="367"/>
    </row>
    <row r="181" spans="27:57" ht="30" customHeight="1">
      <c r="AA181" s="367"/>
      <c r="AB181" s="367"/>
      <c r="AC181" s="374"/>
      <c r="AD181" s="367"/>
      <c r="AE181" s="367"/>
      <c r="AF181" s="367"/>
      <c r="AH181" s="367"/>
      <c r="AI181" s="367"/>
      <c r="AJ181" s="367"/>
      <c r="AK181" s="367"/>
      <c r="AL181" s="367"/>
      <c r="AN181" s="367"/>
      <c r="AO181" s="367"/>
      <c r="AP181" s="367"/>
      <c r="AQ181" s="367"/>
      <c r="AR181" s="367"/>
      <c r="AS181" s="367"/>
      <c r="AT181" s="367"/>
      <c r="AU181" s="367"/>
      <c r="AV181" s="367"/>
      <c r="AW181" s="367"/>
      <c r="AX181" s="367"/>
      <c r="AY181" s="367"/>
      <c r="AZ181" s="367"/>
      <c r="BA181" s="367"/>
      <c r="BB181" s="367"/>
      <c r="BC181" s="367"/>
      <c r="BD181" s="367"/>
      <c r="BE181" s="367"/>
    </row>
    <row r="182" spans="27:57" ht="30" customHeight="1">
      <c r="AA182" s="367"/>
      <c r="AB182" s="367"/>
      <c r="AC182" s="374"/>
      <c r="AD182" s="367"/>
      <c r="AE182" s="367"/>
      <c r="AF182" s="367"/>
      <c r="AH182" s="367"/>
      <c r="AI182" s="367"/>
      <c r="AJ182" s="367"/>
      <c r="AK182" s="367"/>
      <c r="AL182" s="367"/>
      <c r="AN182" s="367"/>
      <c r="AO182" s="367"/>
      <c r="AP182" s="367"/>
      <c r="AQ182" s="367"/>
      <c r="AR182" s="367"/>
      <c r="AS182" s="367"/>
      <c r="AT182" s="367"/>
      <c r="AU182" s="367"/>
      <c r="AV182" s="367"/>
      <c r="AW182" s="367"/>
      <c r="AX182" s="367"/>
      <c r="AY182" s="367"/>
      <c r="AZ182" s="367"/>
      <c r="BA182" s="367"/>
      <c r="BB182" s="367"/>
      <c r="BC182" s="367"/>
      <c r="BD182" s="367"/>
      <c r="BE182" s="367"/>
    </row>
    <row r="183" spans="27:57" ht="30" customHeight="1">
      <c r="AA183" s="367"/>
      <c r="AB183" s="367"/>
      <c r="AC183" s="374"/>
      <c r="AD183" s="367"/>
      <c r="AE183" s="367"/>
      <c r="AF183" s="367"/>
      <c r="AH183" s="367"/>
      <c r="AI183" s="367"/>
      <c r="AJ183" s="367"/>
      <c r="AK183" s="367"/>
      <c r="AL183" s="367"/>
      <c r="AN183" s="367"/>
      <c r="AO183" s="367"/>
      <c r="AP183" s="367"/>
      <c r="AQ183" s="367"/>
      <c r="AR183" s="367"/>
      <c r="AS183" s="367"/>
      <c r="AT183" s="367"/>
      <c r="AU183" s="367"/>
      <c r="AV183" s="367"/>
      <c r="AW183" s="367"/>
      <c r="AX183" s="367"/>
      <c r="AY183" s="367"/>
      <c r="AZ183" s="367"/>
      <c r="BA183" s="367"/>
      <c r="BB183" s="367"/>
      <c r="BC183" s="367"/>
      <c r="BD183" s="367"/>
      <c r="BE183" s="367"/>
    </row>
    <row r="184" spans="27:57" ht="30" customHeight="1">
      <c r="AA184" s="367"/>
      <c r="AB184" s="367"/>
      <c r="AC184" s="374"/>
      <c r="AD184" s="367"/>
      <c r="AE184" s="367"/>
      <c r="AF184" s="367"/>
      <c r="AH184" s="367"/>
      <c r="AI184" s="367"/>
      <c r="AJ184" s="367"/>
      <c r="AK184" s="367"/>
      <c r="AL184" s="367"/>
      <c r="AN184" s="367"/>
      <c r="AO184" s="367"/>
      <c r="AP184" s="367"/>
      <c r="AQ184" s="367"/>
      <c r="AR184" s="367"/>
      <c r="AS184" s="367"/>
      <c r="AT184" s="367"/>
      <c r="AU184" s="367"/>
      <c r="AV184" s="367"/>
      <c r="AW184" s="367"/>
      <c r="AX184" s="367"/>
      <c r="AY184" s="367"/>
      <c r="AZ184" s="367"/>
      <c r="BA184" s="367"/>
      <c r="BB184" s="367"/>
      <c r="BC184" s="367"/>
      <c r="BD184" s="367"/>
      <c r="BE184" s="367"/>
    </row>
    <row r="185" spans="27:57" ht="30" customHeight="1">
      <c r="AA185" s="367"/>
      <c r="AB185" s="367"/>
      <c r="AC185" s="374"/>
      <c r="AD185" s="367"/>
      <c r="AE185" s="367"/>
      <c r="AF185" s="367"/>
      <c r="AH185" s="367"/>
      <c r="AI185" s="367"/>
      <c r="AJ185" s="367"/>
      <c r="AK185" s="367"/>
      <c r="AL185" s="367"/>
      <c r="AN185" s="367"/>
      <c r="AO185" s="367"/>
      <c r="AP185" s="367"/>
      <c r="AQ185" s="367"/>
      <c r="AR185" s="367"/>
      <c r="AS185" s="367"/>
      <c r="AT185" s="367"/>
      <c r="AU185" s="367"/>
      <c r="AV185" s="367"/>
      <c r="AW185" s="367"/>
      <c r="AX185" s="367"/>
      <c r="AY185" s="367"/>
      <c r="AZ185" s="367"/>
      <c r="BA185" s="367"/>
      <c r="BB185" s="367"/>
      <c r="BC185" s="367"/>
      <c r="BD185" s="367"/>
      <c r="BE185" s="367"/>
    </row>
    <row r="186" spans="27:57" ht="30" customHeight="1">
      <c r="AA186" s="367"/>
      <c r="AB186" s="367"/>
      <c r="AC186" s="374"/>
      <c r="AD186" s="367"/>
      <c r="AE186" s="367"/>
      <c r="AF186" s="367"/>
      <c r="AH186" s="367"/>
      <c r="AI186" s="367"/>
      <c r="AJ186" s="367"/>
      <c r="AK186" s="367"/>
      <c r="AL186" s="367"/>
      <c r="AN186" s="367"/>
      <c r="AO186" s="367"/>
      <c r="AP186" s="367"/>
      <c r="AQ186" s="367"/>
      <c r="AR186" s="367"/>
      <c r="AS186" s="367"/>
      <c r="AT186" s="367"/>
      <c r="AU186" s="367"/>
      <c r="AV186" s="367"/>
      <c r="AW186" s="367"/>
      <c r="AX186" s="367"/>
      <c r="AY186" s="367"/>
      <c r="AZ186" s="367"/>
      <c r="BA186" s="367"/>
      <c r="BB186" s="367"/>
      <c r="BC186" s="367"/>
      <c r="BD186" s="367"/>
      <c r="BE186" s="367"/>
    </row>
    <row r="187" spans="27:57" ht="30" customHeight="1">
      <c r="AA187" s="367"/>
      <c r="AB187" s="367"/>
      <c r="AC187" s="374"/>
      <c r="AD187" s="367"/>
      <c r="AE187" s="367"/>
      <c r="AF187" s="367"/>
      <c r="AH187" s="367"/>
      <c r="AI187" s="367"/>
      <c r="AJ187" s="367"/>
      <c r="AK187" s="367"/>
      <c r="AL187" s="367"/>
      <c r="AN187" s="367"/>
      <c r="AO187" s="367"/>
      <c r="AP187" s="367"/>
      <c r="AQ187" s="367"/>
      <c r="AR187" s="367"/>
      <c r="AS187" s="367"/>
      <c r="AT187" s="367"/>
      <c r="AU187" s="367"/>
      <c r="AV187" s="367"/>
      <c r="AW187" s="367"/>
      <c r="AX187" s="367"/>
      <c r="AY187" s="367"/>
      <c r="AZ187" s="367"/>
      <c r="BA187" s="367"/>
      <c r="BB187" s="367"/>
      <c r="BC187" s="367"/>
      <c r="BD187" s="367"/>
      <c r="BE187" s="367"/>
    </row>
    <row r="188" spans="27:57" ht="30" customHeight="1">
      <c r="AA188" s="367"/>
      <c r="AB188" s="367"/>
      <c r="AC188" s="374"/>
      <c r="AD188" s="367"/>
      <c r="AE188" s="367"/>
      <c r="AF188" s="367"/>
      <c r="AH188" s="367"/>
      <c r="AI188" s="367"/>
      <c r="AJ188" s="367"/>
      <c r="AK188" s="367"/>
      <c r="AL188" s="367"/>
      <c r="AN188" s="367"/>
      <c r="AO188" s="367"/>
      <c r="AP188" s="367"/>
      <c r="AQ188" s="367"/>
      <c r="AR188" s="367"/>
      <c r="AS188" s="367"/>
      <c r="AT188" s="367"/>
      <c r="AU188" s="367"/>
      <c r="AV188" s="367"/>
      <c r="AW188" s="367"/>
      <c r="AX188" s="367"/>
      <c r="AY188" s="367"/>
      <c r="AZ188" s="367"/>
      <c r="BA188" s="367"/>
      <c r="BB188" s="367"/>
      <c r="BC188" s="367"/>
      <c r="BD188" s="367"/>
      <c r="BE188" s="367"/>
    </row>
    <row r="189" spans="27:57" ht="30" customHeight="1">
      <c r="AA189" s="367"/>
      <c r="AB189" s="367"/>
      <c r="AC189" s="374"/>
      <c r="AD189" s="367"/>
      <c r="AE189" s="367"/>
      <c r="AF189" s="367"/>
      <c r="AH189" s="367"/>
      <c r="AI189" s="367"/>
      <c r="AJ189" s="367"/>
      <c r="AK189" s="367"/>
      <c r="AL189" s="367"/>
      <c r="AN189" s="367"/>
      <c r="AO189" s="367"/>
      <c r="AP189" s="367"/>
      <c r="AQ189" s="367"/>
      <c r="AR189" s="367"/>
      <c r="AS189" s="367"/>
      <c r="AT189" s="367"/>
      <c r="AU189" s="367"/>
      <c r="AV189" s="367"/>
      <c r="AW189" s="367"/>
      <c r="AX189" s="367"/>
      <c r="AY189" s="367"/>
      <c r="AZ189" s="367"/>
      <c r="BA189" s="367"/>
      <c r="BB189" s="367"/>
      <c r="BC189" s="367"/>
      <c r="BD189" s="367"/>
      <c r="BE189" s="367"/>
    </row>
    <row r="190" spans="27:57" ht="30" customHeight="1">
      <c r="AA190" s="367"/>
      <c r="AB190" s="367"/>
      <c r="AC190" s="374"/>
      <c r="AD190" s="367"/>
      <c r="AE190" s="367"/>
      <c r="AF190" s="367"/>
      <c r="AH190" s="367"/>
      <c r="AI190" s="367"/>
      <c r="AJ190" s="367"/>
      <c r="AK190" s="367"/>
      <c r="AL190" s="367"/>
      <c r="AN190" s="367"/>
      <c r="AO190" s="367"/>
      <c r="AP190" s="367"/>
      <c r="AQ190" s="367"/>
      <c r="AR190" s="367"/>
      <c r="AS190" s="367"/>
      <c r="AT190" s="367"/>
      <c r="AU190" s="367"/>
      <c r="AV190" s="367"/>
      <c r="AW190" s="367"/>
      <c r="AX190" s="367"/>
      <c r="AY190" s="367"/>
      <c r="AZ190" s="367"/>
      <c r="BA190" s="367"/>
      <c r="BB190" s="367"/>
      <c r="BC190" s="367"/>
      <c r="BD190" s="367"/>
      <c r="BE190" s="367"/>
    </row>
    <row r="191" spans="27:57" ht="30" customHeight="1">
      <c r="AA191" s="367"/>
      <c r="AB191" s="367"/>
      <c r="AC191" s="374"/>
      <c r="AD191" s="367"/>
      <c r="AE191" s="367"/>
      <c r="AF191" s="367"/>
      <c r="AH191" s="367"/>
      <c r="AI191" s="367"/>
      <c r="AJ191" s="367"/>
      <c r="AK191" s="367"/>
      <c r="AL191" s="367"/>
      <c r="AN191" s="367"/>
      <c r="AO191" s="367"/>
      <c r="AP191" s="367"/>
      <c r="AQ191" s="367"/>
      <c r="AR191" s="367"/>
      <c r="AS191" s="367"/>
      <c r="AT191" s="367"/>
      <c r="AU191" s="367"/>
      <c r="AV191" s="367"/>
      <c r="AW191" s="367"/>
      <c r="AX191" s="367"/>
      <c r="AY191" s="367"/>
      <c r="AZ191" s="367"/>
      <c r="BA191" s="367"/>
      <c r="BB191" s="367"/>
      <c r="BC191" s="367"/>
      <c r="BD191" s="367"/>
      <c r="BE191" s="367"/>
    </row>
    <row r="192" spans="27:57" ht="30" customHeight="1">
      <c r="AA192" s="367"/>
      <c r="AB192" s="367"/>
      <c r="AC192" s="374"/>
      <c r="AD192" s="367"/>
      <c r="AE192" s="367"/>
      <c r="AF192" s="367"/>
      <c r="AH192" s="367"/>
      <c r="AI192" s="367"/>
      <c r="AJ192" s="367"/>
      <c r="AK192" s="367"/>
      <c r="AL192" s="367"/>
      <c r="AN192" s="367"/>
      <c r="AO192" s="367"/>
      <c r="AP192" s="367"/>
      <c r="AQ192" s="367"/>
      <c r="AR192" s="367"/>
      <c r="AS192" s="367"/>
      <c r="AT192" s="367"/>
      <c r="AU192" s="367"/>
      <c r="AV192" s="367"/>
      <c r="AW192" s="367"/>
      <c r="AX192" s="367"/>
      <c r="AY192" s="367"/>
      <c r="AZ192" s="367"/>
      <c r="BA192" s="367"/>
      <c r="BB192" s="367"/>
      <c r="BC192" s="367"/>
      <c r="BD192" s="367"/>
      <c r="BE192" s="367"/>
    </row>
    <row r="193" spans="27:57" ht="30" customHeight="1">
      <c r="AA193" s="367"/>
      <c r="AB193" s="367"/>
      <c r="AC193" s="374"/>
      <c r="AD193" s="367"/>
      <c r="AE193" s="367"/>
      <c r="AF193" s="367"/>
      <c r="AH193" s="367"/>
      <c r="AI193" s="367"/>
      <c r="AJ193" s="367"/>
      <c r="AK193" s="367"/>
      <c r="AL193" s="367"/>
      <c r="AN193" s="367"/>
      <c r="AO193" s="367"/>
      <c r="AP193" s="367"/>
      <c r="AQ193" s="367"/>
      <c r="AR193" s="367"/>
      <c r="AS193" s="367"/>
      <c r="AT193" s="367"/>
      <c r="AU193" s="367"/>
      <c r="AV193" s="367"/>
      <c r="AW193" s="367"/>
      <c r="AX193" s="367"/>
      <c r="AY193" s="367"/>
      <c r="AZ193" s="367"/>
      <c r="BA193" s="367"/>
      <c r="BB193" s="367"/>
      <c r="BC193" s="367"/>
      <c r="BD193" s="367"/>
      <c r="BE193" s="367"/>
    </row>
    <row r="194" spans="27:57" ht="30" customHeight="1">
      <c r="AA194" s="367"/>
      <c r="AB194" s="367"/>
      <c r="AC194" s="374"/>
      <c r="AD194" s="367"/>
      <c r="AE194" s="367"/>
      <c r="AF194" s="367"/>
      <c r="AH194" s="367"/>
      <c r="AI194" s="367"/>
      <c r="AJ194" s="367"/>
      <c r="AK194" s="367"/>
      <c r="AL194" s="367"/>
      <c r="AN194" s="367"/>
      <c r="AO194" s="367"/>
      <c r="AP194" s="367"/>
      <c r="AQ194" s="367"/>
      <c r="AR194" s="367"/>
      <c r="AS194" s="367"/>
      <c r="AT194" s="367"/>
      <c r="AU194" s="367"/>
      <c r="AV194" s="367"/>
      <c r="AW194" s="367"/>
      <c r="AX194" s="367"/>
      <c r="AY194" s="367"/>
      <c r="AZ194" s="367"/>
      <c r="BA194" s="367"/>
      <c r="BB194" s="367"/>
      <c r="BC194" s="367"/>
      <c r="BD194" s="367"/>
      <c r="BE194" s="367"/>
    </row>
    <row r="195" spans="27:57" ht="30" customHeight="1">
      <c r="AA195" s="367"/>
      <c r="AB195" s="367"/>
      <c r="AC195" s="374"/>
      <c r="AD195" s="367"/>
      <c r="AE195" s="367"/>
      <c r="AF195" s="367"/>
      <c r="AH195" s="367"/>
      <c r="AI195" s="367"/>
      <c r="AJ195" s="367"/>
      <c r="AK195" s="367"/>
      <c r="AL195" s="367"/>
      <c r="AN195" s="367"/>
      <c r="AO195" s="367"/>
      <c r="AP195" s="367"/>
      <c r="AQ195" s="367"/>
      <c r="AR195" s="367"/>
      <c r="AS195" s="367"/>
      <c r="AT195" s="367"/>
      <c r="AU195" s="367"/>
      <c r="AV195" s="367"/>
      <c r="AW195" s="367"/>
      <c r="AX195" s="367"/>
      <c r="AY195" s="367"/>
      <c r="AZ195" s="367"/>
      <c r="BA195" s="367"/>
      <c r="BB195" s="367"/>
      <c r="BC195" s="367"/>
      <c r="BD195" s="367"/>
      <c r="BE195" s="367"/>
    </row>
    <row r="196" spans="27:57" ht="30" customHeight="1">
      <c r="AA196" s="367"/>
      <c r="AB196" s="367"/>
      <c r="AC196" s="374"/>
      <c r="AD196" s="367"/>
      <c r="AE196" s="367"/>
      <c r="AF196" s="367"/>
      <c r="AH196" s="367"/>
      <c r="AI196" s="367"/>
      <c r="AJ196" s="367"/>
      <c r="AK196" s="367"/>
      <c r="AL196" s="367"/>
      <c r="AN196" s="367"/>
      <c r="AO196" s="367"/>
      <c r="AP196" s="367"/>
      <c r="AQ196" s="367"/>
      <c r="AR196" s="367"/>
      <c r="AS196" s="367"/>
      <c r="AT196" s="367"/>
      <c r="AU196" s="367"/>
      <c r="AV196" s="367"/>
      <c r="AW196" s="367"/>
      <c r="AX196" s="367"/>
      <c r="AY196" s="367"/>
      <c r="AZ196" s="367"/>
      <c r="BA196" s="367"/>
      <c r="BB196" s="367"/>
      <c r="BC196" s="367"/>
      <c r="BD196" s="367"/>
      <c r="BE196" s="367"/>
    </row>
    <row r="197" spans="27:57" ht="30" customHeight="1">
      <c r="AA197" s="367"/>
      <c r="AB197" s="367"/>
      <c r="AC197" s="374"/>
      <c r="AD197" s="367"/>
      <c r="AE197" s="367"/>
      <c r="AF197" s="367"/>
      <c r="AH197" s="367"/>
      <c r="AI197" s="367"/>
      <c r="AJ197" s="367"/>
      <c r="AK197" s="367"/>
      <c r="AL197" s="367"/>
      <c r="AN197" s="367"/>
      <c r="AO197" s="367"/>
      <c r="AP197" s="367"/>
      <c r="AQ197" s="367"/>
      <c r="AR197" s="367"/>
      <c r="AS197" s="367"/>
      <c r="AT197" s="367"/>
      <c r="AU197" s="367"/>
      <c r="AV197" s="367"/>
      <c r="AW197" s="367"/>
      <c r="AX197" s="367"/>
      <c r="AY197" s="367"/>
      <c r="AZ197" s="367"/>
      <c r="BA197" s="367"/>
      <c r="BB197" s="367"/>
      <c r="BC197" s="367"/>
      <c r="BD197" s="367"/>
      <c r="BE197" s="367"/>
    </row>
    <row r="198" spans="27:57" ht="30" customHeight="1">
      <c r="AA198" s="367"/>
      <c r="AB198" s="367"/>
      <c r="AC198" s="374"/>
      <c r="AD198" s="367"/>
      <c r="AE198" s="367"/>
      <c r="AF198" s="367"/>
      <c r="AH198" s="367"/>
      <c r="AI198" s="367"/>
      <c r="AJ198" s="367"/>
      <c r="AK198" s="367"/>
      <c r="AL198" s="367"/>
      <c r="AN198" s="367"/>
      <c r="AO198" s="367"/>
      <c r="AP198" s="367"/>
      <c r="AQ198" s="367"/>
      <c r="AR198" s="367"/>
      <c r="AS198" s="367"/>
      <c r="AT198" s="367"/>
      <c r="AU198" s="367"/>
      <c r="AV198" s="367"/>
      <c r="AW198" s="367"/>
      <c r="AX198" s="367"/>
      <c r="AY198" s="367"/>
      <c r="AZ198" s="367"/>
      <c r="BA198" s="367"/>
      <c r="BB198" s="367"/>
      <c r="BC198" s="367"/>
      <c r="BD198" s="367"/>
      <c r="BE198" s="367"/>
    </row>
    <row r="199" spans="27:57" ht="30" customHeight="1">
      <c r="AA199" s="367"/>
      <c r="AB199" s="367"/>
      <c r="AC199" s="374"/>
      <c r="AD199" s="367"/>
      <c r="AE199" s="367"/>
      <c r="AF199" s="367"/>
      <c r="AH199" s="367"/>
      <c r="AI199" s="367"/>
      <c r="AJ199" s="367"/>
      <c r="AK199" s="367"/>
      <c r="AL199" s="367"/>
      <c r="AN199" s="367"/>
      <c r="AO199" s="367"/>
      <c r="AP199" s="367"/>
      <c r="AQ199" s="367"/>
      <c r="AR199" s="367"/>
      <c r="AS199" s="367"/>
      <c r="AT199" s="367"/>
      <c r="AU199" s="367"/>
      <c r="AV199" s="367"/>
      <c r="AW199" s="367"/>
      <c r="AX199" s="367"/>
      <c r="AY199" s="367"/>
      <c r="AZ199" s="367"/>
      <c r="BA199" s="367"/>
      <c r="BB199" s="367"/>
      <c r="BC199" s="367"/>
      <c r="BD199" s="367"/>
      <c r="BE199" s="367"/>
    </row>
    <row r="200" spans="27:57" ht="30" customHeight="1">
      <c r="AA200" s="367"/>
      <c r="AB200" s="367"/>
      <c r="AC200" s="374"/>
      <c r="AD200" s="367"/>
      <c r="AE200" s="367"/>
      <c r="AF200" s="367"/>
      <c r="AH200" s="367"/>
      <c r="AI200" s="367"/>
      <c r="AJ200" s="367"/>
      <c r="AK200" s="367"/>
      <c r="AL200" s="367"/>
      <c r="AN200" s="367"/>
      <c r="AO200" s="367"/>
      <c r="AP200" s="367"/>
      <c r="AQ200" s="367"/>
      <c r="AR200" s="367"/>
      <c r="AS200" s="367"/>
      <c r="AT200" s="367"/>
      <c r="AU200" s="367"/>
      <c r="AV200" s="367"/>
      <c r="AW200" s="367"/>
      <c r="AX200" s="367"/>
      <c r="AY200" s="367"/>
      <c r="AZ200" s="367"/>
      <c r="BA200" s="367"/>
      <c r="BB200" s="367"/>
      <c r="BC200" s="367"/>
      <c r="BD200" s="367"/>
      <c r="BE200" s="367"/>
    </row>
    <row r="201" spans="27:57" ht="30" customHeight="1">
      <c r="AA201" s="367"/>
      <c r="AB201" s="367"/>
      <c r="AC201" s="374"/>
      <c r="AD201" s="367"/>
      <c r="AE201" s="367"/>
      <c r="AF201" s="367"/>
      <c r="AH201" s="367"/>
      <c r="AI201" s="367"/>
      <c r="AJ201" s="367"/>
      <c r="AK201" s="367"/>
      <c r="AL201" s="367"/>
      <c r="AN201" s="367"/>
      <c r="AO201" s="367"/>
      <c r="AP201" s="367"/>
      <c r="AQ201" s="367"/>
      <c r="AR201" s="367"/>
      <c r="AS201" s="367"/>
      <c r="AT201" s="367"/>
      <c r="AU201" s="367"/>
      <c r="AV201" s="367"/>
      <c r="AW201" s="367"/>
      <c r="AX201" s="367"/>
      <c r="AY201" s="367"/>
      <c r="AZ201" s="367"/>
      <c r="BA201" s="367"/>
      <c r="BB201" s="367"/>
      <c r="BC201" s="367"/>
      <c r="BD201" s="367"/>
      <c r="BE201" s="367"/>
    </row>
    <row r="202" spans="27:57" ht="30" customHeight="1">
      <c r="AA202" s="367"/>
      <c r="AB202" s="367"/>
      <c r="AC202" s="374"/>
      <c r="AD202" s="367"/>
      <c r="AE202" s="367"/>
      <c r="AF202" s="367"/>
      <c r="AH202" s="367"/>
      <c r="AI202" s="367"/>
      <c r="AJ202" s="367"/>
      <c r="AK202" s="367"/>
      <c r="AL202" s="367"/>
      <c r="AN202" s="367"/>
      <c r="AO202" s="367"/>
      <c r="AP202" s="367"/>
      <c r="AQ202" s="367"/>
      <c r="AR202" s="367"/>
      <c r="AS202" s="367"/>
      <c r="AT202" s="367"/>
      <c r="AU202" s="367"/>
      <c r="AV202" s="367"/>
      <c r="AW202" s="367"/>
      <c r="AX202" s="367"/>
      <c r="AY202" s="367"/>
      <c r="AZ202" s="367"/>
      <c r="BA202" s="367"/>
      <c r="BB202" s="367"/>
      <c r="BC202" s="367"/>
      <c r="BD202" s="367"/>
      <c r="BE202" s="367"/>
    </row>
    <row r="203" spans="27:57" ht="30" customHeight="1">
      <c r="AA203" s="367"/>
      <c r="AB203" s="367"/>
      <c r="AC203" s="374"/>
      <c r="AD203" s="367"/>
      <c r="AE203" s="367"/>
      <c r="AF203" s="367"/>
      <c r="AH203" s="367"/>
      <c r="AI203" s="367"/>
      <c r="AJ203" s="367"/>
      <c r="AK203" s="367"/>
      <c r="AL203" s="367"/>
      <c r="AN203" s="367"/>
      <c r="AO203" s="367"/>
      <c r="AP203" s="367"/>
      <c r="AQ203" s="367"/>
      <c r="AR203" s="367"/>
      <c r="AS203" s="367"/>
      <c r="AT203" s="367"/>
      <c r="AU203" s="367"/>
      <c r="AV203" s="367"/>
      <c r="AW203" s="367"/>
      <c r="AX203" s="367"/>
      <c r="AY203" s="367"/>
      <c r="AZ203" s="367"/>
      <c r="BA203" s="367"/>
      <c r="BB203" s="367"/>
      <c r="BC203" s="367"/>
      <c r="BD203" s="367"/>
      <c r="BE203" s="367"/>
    </row>
    <row r="204" spans="27:57" ht="30" customHeight="1">
      <c r="AA204" s="367"/>
      <c r="AB204" s="367"/>
      <c r="AC204" s="374"/>
      <c r="AD204" s="367"/>
      <c r="AE204" s="367"/>
      <c r="AF204" s="367"/>
      <c r="AH204" s="367"/>
      <c r="AI204" s="367"/>
      <c r="AJ204" s="367"/>
      <c r="AK204" s="367"/>
      <c r="AL204" s="367"/>
      <c r="AN204" s="367"/>
      <c r="AO204" s="367"/>
      <c r="AP204" s="367"/>
      <c r="AQ204" s="367"/>
      <c r="AR204" s="367"/>
      <c r="AS204" s="367"/>
      <c r="AT204" s="367"/>
      <c r="AU204" s="367"/>
      <c r="AV204" s="367"/>
      <c r="AW204" s="367"/>
      <c r="AX204" s="367"/>
      <c r="AY204" s="367"/>
      <c r="AZ204" s="367"/>
      <c r="BA204" s="367"/>
      <c r="BB204" s="367"/>
      <c r="BC204" s="367"/>
      <c r="BD204" s="367"/>
      <c r="BE204" s="367"/>
    </row>
    <row r="205" spans="27:57" ht="30" customHeight="1">
      <c r="AA205" s="367"/>
      <c r="AB205" s="367"/>
      <c r="AC205" s="374"/>
      <c r="AD205" s="367"/>
      <c r="AE205" s="367"/>
      <c r="AF205" s="367"/>
      <c r="AH205" s="367"/>
      <c r="AI205" s="367"/>
      <c r="AJ205" s="367"/>
      <c r="AK205" s="367"/>
      <c r="AL205" s="367"/>
      <c r="AN205" s="367"/>
      <c r="AO205" s="367"/>
      <c r="AP205" s="367"/>
      <c r="AQ205" s="367"/>
      <c r="AR205" s="367"/>
      <c r="AS205" s="367"/>
      <c r="AT205" s="367"/>
      <c r="AU205" s="367"/>
      <c r="AV205" s="367"/>
      <c r="AW205" s="367"/>
      <c r="AX205" s="367"/>
      <c r="AY205" s="367"/>
      <c r="AZ205" s="367"/>
      <c r="BA205" s="367"/>
      <c r="BB205" s="367"/>
      <c r="BC205" s="367"/>
      <c r="BD205" s="367"/>
      <c r="BE205" s="367"/>
    </row>
    <row r="206" spans="27:57" ht="30" customHeight="1">
      <c r="AA206" s="367"/>
      <c r="AB206" s="367"/>
      <c r="AC206" s="374"/>
      <c r="AD206" s="367"/>
      <c r="AE206" s="367"/>
      <c r="AF206" s="367"/>
      <c r="AH206" s="367"/>
      <c r="AI206" s="367"/>
      <c r="AJ206" s="367"/>
      <c r="AK206" s="367"/>
      <c r="AL206" s="367"/>
      <c r="AN206" s="367"/>
      <c r="AO206" s="367"/>
      <c r="AP206" s="367"/>
      <c r="AQ206" s="367"/>
      <c r="AR206" s="367"/>
      <c r="AS206" s="367"/>
      <c r="AT206" s="367"/>
      <c r="AU206" s="367"/>
      <c r="AV206" s="367"/>
      <c r="AW206" s="367"/>
      <c r="AX206" s="367"/>
      <c r="AY206" s="367"/>
      <c r="AZ206" s="367"/>
      <c r="BA206" s="367"/>
      <c r="BB206" s="367"/>
      <c r="BC206" s="367"/>
      <c r="BD206" s="367"/>
      <c r="BE206" s="367"/>
    </row>
    <row r="207" spans="27:57" ht="30" customHeight="1">
      <c r="AA207" s="367"/>
      <c r="AB207" s="367"/>
      <c r="AC207" s="374"/>
      <c r="AD207" s="367"/>
      <c r="AE207" s="367"/>
      <c r="AF207" s="367"/>
      <c r="AH207" s="367"/>
      <c r="AI207" s="367"/>
      <c r="AJ207" s="367"/>
      <c r="AK207" s="367"/>
      <c r="AL207" s="367"/>
      <c r="AN207" s="367"/>
      <c r="AO207" s="367"/>
      <c r="AP207" s="367"/>
      <c r="AQ207" s="367"/>
      <c r="AR207" s="367"/>
      <c r="AS207" s="367"/>
      <c r="AT207" s="367"/>
      <c r="AU207" s="367"/>
      <c r="AV207" s="367"/>
      <c r="AW207" s="367"/>
      <c r="AX207" s="367"/>
      <c r="AY207" s="367"/>
      <c r="AZ207" s="367"/>
      <c r="BA207" s="367"/>
      <c r="BB207" s="367"/>
      <c r="BC207" s="367"/>
      <c r="BD207" s="367"/>
      <c r="BE207" s="367"/>
    </row>
    <row r="208" spans="27:57" ht="30" customHeight="1">
      <c r="AA208" s="367"/>
      <c r="AB208" s="367"/>
      <c r="AC208" s="374"/>
      <c r="AD208" s="367"/>
      <c r="AE208" s="367"/>
      <c r="AF208" s="367"/>
      <c r="AH208" s="367"/>
      <c r="AI208" s="367"/>
      <c r="AJ208" s="367"/>
      <c r="AK208" s="367"/>
      <c r="AL208" s="367"/>
      <c r="AN208" s="367"/>
      <c r="AO208" s="367"/>
      <c r="AP208" s="367"/>
      <c r="AQ208" s="367"/>
      <c r="AR208" s="367"/>
      <c r="AS208" s="367"/>
      <c r="AT208" s="367"/>
      <c r="AU208" s="367"/>
      <c r="AV208" s="367"/>
      <c r="AW208" s="367"/>
      <c r="AX208" s="367"/>
      <c r="AY208" s="367"/>
      <c r="AZ208" s="367"/>
      <c r="BA208" s="367"/>
      <c r="BB208" s="367"/>
      <c r="BC208" s="367"/>
      <c r="BD208" s="367"/>
      <c r="BE208" s="367"/>
    </row>
    <row r="209" spans="27:57" ht="30" customHeight="1">
      <c r="AA209" s="367"/>
      <c r="AB209" s="367"/>
      <c r="AC209" s="374"/>
      <c r="AD209" s="367"/>
      <c r="AE209" s="367"/>
      <c r="AF209" s="367"/>
      <c r="AH209" s="367"/>
      <c r="AI209" s="367"/>
      <c r="AJ209" s="367"/>
      <c r="AK209" s="367"/>
      <c r="AL209" s="367"/>
      <c r="AN209" s="367"/>
      <c r="AO209" s="367"/>
      <c r="AP209" s="367"/>
      <c r="AQ209" s="367"/>
      <c r="AR209" s="367"/>
      <c r="AS209" s="367"/>
      <c r="AT209" s="367"/>
      <c r="AU209" s="367"/>
      <c r="AV209" s="367"/>
      <c r="AW209" s="367"/>
      <c r="AX209" s="367"/>
      <c r="AY209" s="367"/>
      <c r="AZ209" s="367"/>
      <c r="BA209" s="367"/>
      <c r="BB209" s="367"/>
      <c r="BC209" s="367"/>
      <c r="BD209" s="367"/>
      <c r="BE209" s="367"/>
    </row>
    <row r="210" spans="27:57" ht="30" customHeight="1">
      <c r="AA210" s="367"/>
      <c r="AB210" s="367"/>
      <c r="AC210" s="374"/>
      <c r="AD210" s="367"/>
      <c r="AE210" s="367"/>
      <c r="AF210" s="367"/>
      <c r="AH210" s="367"/>
      <c r="AI210" s="367"/>
      <c r="AJ210" s="367"/>
      <c r="AK210" s="367"/>
      <c r="AL210" s="367"/>
      <c r="AN210" s="367"/>
      <c r="AO210" s="367"/>
      <c r="AP210" s="367"/>
      <c r="AQ210" s="367"/>
      <c r="AR210" s="367"/>
      <c r="AS210" s="367"/>
      <c r="AT210" s="367"/>
      <c r="AU210" s="367"/>
      <c r="AV210" s="367"/>
      <c r="AW210" s="367"/>
      <c r="AX210" s="367"/>
      <c r="AY210" s="367"/>
      <c r="AZ210" s="367"/>
      <c r="BA210" s="367"/>
      <c r="BB210" s="367"/>
      <c r="BC210" s="367"/>
      <c r="BD210" s="367"/>
      <c r="BE210" s="367"/>
    </row>
    <row r="211" spans="27:57" ht="30" customHeight="1">
      <c r="AA211" s="367"/>
      <c r="AB211" s="367"/>
      <c r="AC211" s="374"/>
      <c r="AD211" s="367"/>
      <c r="AE211" s="367"/>
      <c r="AF211" s="367"/>
      <c r="AH211" s="367"/>
      <c r="AI211" s="367"/>
      <c r="AJ211" s="367"/>
      <c r="AK211" s="367"/>
      <c r="AL211" s="367"/>
      <c r="AN211" s="367"/>
      <c r="AO211" s="367"/>
      <c r="AP211" s="367"/>
      <c r="AQ211" s="367"/>
      <c r="AR211" s="367"/>
      <c r="AS211" s="367"/>
      <c r="AT211" s="367"/>
      <c r="AU211" s="367"/>
      <c r="AV211" s="367"/>
      <c r="AW211" s="367"/>
      <c r="AX211" s="367"/>
      <c r="AY211" s="367"/>
      <c r="AZ211" s="367"/>
      <c r="BA211" s="367"/>
      <c r="BB211" s="367"/>
      <c r="BC211" s="367"/>
      <c r="BD211" s="367"/>
      <c r="BE211" s="367"/>
    </row>
    <row r="212" spans="27:57" ht="30" customHeight="1">
      <c r="AA212" s="367"/>
      <c r="AB212" s="367"/>
      <c r="AC212" s="374"/>
      <c r="AD212" s="367"/>
      <c r="AE212" s="367"/>
      <c r="AF212" s="367"/>
      <c r="AH212" s="367"/>
      <c r="AI212" s="367"/>
      <c r="AJ212" s="367"/>
      <c r="AK212" s="367"/>
      <c r="AL212" s="367"/>
      <c r="AN212" s="367"/>
      <c r="AO212" s="367"/>
      <c r="AP212" s="367"/>
      <c r="AQ212" s="367"/>
      <c r="AR212" s="367"/>
      <c r="AS212" s="367"/>
      <c r="AT212" s="367"/>
      <c r="AU212" s="367"/>
      <c r="AV212" s="367"/>
      <c r="AW212" s="367"/>
      <c r="AX212" s="367"/>
      <c r="AY212" s="367"/>
      <c r="AZ212" s="367"/>
      <c r="BA212" s="367"/>
      <c r="BB212" s="367"/>
      <c r="BC212" s="367"/>
      <c r="BD212" s="367"/>
      <c r="BE212" s="367"/>
    </row>
    <row r="213" spans="27:57" ht="30" customHeight="1">
      <c r="AA213" s="367"/>
      <c r="AB213" s="367"/>
      <c r="AC213" s="374"/>
      <c r="AD213" s="367"/>
      <c r="AE213" s="367"/>
      <c r="AF213" s="367"/>
      <c r="AH213" s="367"/>
      <c r="AI213" s="367"/>
      <c r="AJ213" s="367"/>
      <c r="AK213" s="367"/>
      <c r="AL213" s="367"/>
      <c r="AN213" s="367"/>
      <c r="AO213" s="367"/>
      <c r="AP213" s="367"/>
      <c r="AQ213" s="367"/>
      <c r="AR213" s="367"/>
      <c r="AS213" s="367"/>
      <c r="AT213" s="367"/>
      <c r="AU213" s="367"/>
      <c r="AV213" s="367"/>
      <c r="AW213" s="367"/>
      <c r="AX213" s="367"/>
      <c r="AY213" s="367"/>
      <c r="AZ213" s="367"/>
      <c r="BA213" s="367"/>
      <c r="BB213" s="367"/>
      <c r="BC213" s="367"/>
      <c r="BD213" s="367"/>
      <c r="BE213" s="367"/>
    </row>
    <row r="214" spans="27:57" ht="30" customHeight="1">
      <c r="AA214" s="367"/>
      <c r="AB214" s="367"/>
      <c r="AC214" s="374"/>
      <c r="AD214" s="367"/>
      <c r="AE214" s="367"/>
      <c r="AF214" s="367"/>
      <c r="AH214" s="367"/>
      <c r="AI214" s="367"/>
      <c r="AJ214" s="367"/>
      <c r="AK214" s="367"/>
      <c r="AL214" s="367"/>
      <c r="AN214" s="367"/>
      <c r="AO214" s="367"/>
      <c r="AP214" s="367"/>
      <c r="AQ214" s="367"/>
      <c r="AR214" s="367"/>
      <c r="AS214" s="367"/>
      <c r="AT214" s="367"/>
      <c r="AU214" s="367"/>
      <c r="AV214" s="367"/>
      <c r="AW214" s="367"/>
      <c r="AX214" s="367"/>
      <c r="AY214" s="367"/>
      <c r="AZ214" s="367"/>
      <c r="BA214" s="367"/>
      <c r="BB214" s="367"/>
      <c r="BC214" s="367"/>
      <c r="BD214" s="367"/>
      <c r="BE214" s="367"/>
    </row>
    <row r="215" spans="27:57" ht="30" customHeight="1">
      <c r="AA215" s="367"/>
      <c r="AB215" s="367"/>
      <c r="AC215" s="374"/>
      <c r="AD215" s="367"/>
      <c r="AE215" s="367"/>
      <c r="AF215" s="367"/>
      <c r="AH215" s="367"/>
      <c r="AI215" s="367"/>
      <c r="AJ215" s="367"/>
      <c r="AK215" s="367"/>
      <c r="AL215" s="367"/>
      <c r="AN215" s="367"/>
      <c r="AO215" s="367"/>
      <c r="AP215" s="367"/>
      <c r="AQ215" s="367"/>
      <c r="AR215" s="367"/>
      <c r="AS215" s="367"/>
      <c r="AT215" s="367"/>
      <c r="AU215" s="367"/>
      <c r="AV215" s="367"/>
      <c r="AW215" s="367"/>
      <c r="AX215" s="367"/>
      <c r="AY215" s="367"/>
      <c r="AZ215" s="367"/>
      <c r="BA215" s="367"/>
      <c r="BB215" s="367"/>
      <c r="BC215" s="367"/>
      <c r="BD215" s="367"/>
      <c r="BE215" s="367"/>
    </row>
    <row r="216" spans="27:57" ht="30" customHeight="1">
      <c r="AA216" s="367"/>
      <c r="AB216" s="367"/>
      <c r="AC216" s="374"/>
      <c r="AD216" s="367"/>
      <c r="AE216" s="367"/>
      <c r="AF216" s="367"/>
      <c r="AH216" s="367"/>
      <c r="AI216" s="367"/>
      <c r="AJ216" s="367"/>
      <c r="AK216" s="367"/>
      <c r="AL216" s="367"/>
      <c r="AN216" s="367"/>
      <c r="AO216" s="367"/>
      <c r="AP216" s="367"/>
      <c r="AQ216" s="367"/>
      <c r="AR216" s="367"/>
      <c r="AS216" s="367"/>
      <c r="AT216" s="367"/>
      <c r="AU216" s="367"/>
      <c r="AV216" s="367"/>
      <c r="AW216" s="367"/>
      <c r="AX216" s="367"/>
      <c r="AY216" s="367"/>
      <c r="AZ216" s="367"/>
      <c r="BA216" s="367"/>
      <c r="BB216" s="367"/>
      <c r="BC216" s="367"/>
      <c r="BD216" s="367"/>
      <c r="BE216" s="367"/>
    </row>
    <row r="217" spans="27:57" ht="30" customHeight="1">
      <c r="AA217" s="367"/>
      <c r="AB217" s="367"/>
      <c r="AC217" s="374"/>
      <c r="AD217" s="367"/>
      <c r="AE217" s="367"/>
      <c r="AF217" s="367"/>
      <c r="AH217" s="367"/>
      <c r="AI217" s="367"/>
      <c r="AJ217" s="367"/>
      <c r="AK217" s="367"/>
      <c r="AL217" s="367"/>
      <c r="AN217" s="367"/>
      <c r="AO217" s="367"/>
      <c r="AP217" s="367"/>
      <c r="AQ217" s="367"/>
      <c r="AR217" s="367"/>
      <c r="AS217" s="367"/>
      <c r="AT217" s="367"/>
      <c r="AU217" s="367"/>
      <c r="AV217" s="367"/>
      <c r="AW217" s="367"/>
      <c r="AX217" s="367"/>
      <c r="AY217" s="367"/>
      <c r="AZ217" s="367"/>
      <c r="BA217" s="367"/>
      <c r="BB217" s="367"/>
      <c r="BC217" s="367"/>
      <c r="BD217" s="367"/>
      <c r="BE217" s="367"/>
    </row>
    <row r="218" spans="27:57" ht="30" customHeight="1">
      <c r="AA218" s="367"/>
      <c r="AB218" s="367"/>
      <c r="AC218" s="374"/>
      <c r="AD218" s="367"/>
      <c r="AE218" s="367"/>
      <c r="AF218" s="367"/>
      <c r="AH218" s="367"/>
      <c r="AI218" s="367"/>
      <c r="AJ218" s="367"/>
      <c r="AK218" s="367"/>
      <c r="AL218" s="367"/>
      <c r="AN218" s="367"/>
      <c r="AO218" s="367"/>
      <c r="AP218" s="367"/>
      <c r="AQ218" s="367"/>
      <c r="AR218" s="367"/>
      <c r="AS218" s="367"/>
      <c r="AT218" s="367"/>
      <c r="AU218" s="367"/>
      <c r="AV218" s="367"/>
      <c r="AW218" s="367"/>
      <c r="AX218" s="367"/>
      <c r="AY218" s="367"/>
      <c r="AZ218" s="367"/>
      <c r="BA218" s="367"/>
      <c r="BB218" s="367"/>
      <c r="BC218" s="367"/>
      <c r="BD218" s="367"/>
      <c r="BE218" s="367"/>
    </row>
    <row r="219" spans="27:57" ht="30" customHeight="1">
      <c r="AA219" s="367"/>
      <c r="AB219" s="367"/>
      <c r="AC219" s="374"/>
      <c r="AD219" s="367"/>
      <c r="AE219" s="367"/>
      <c r="AF219" s="367"/>
      <c r="AH219" s="367"/>
      <c r="AI219" s="367"/>
      <c r="AJ219" s="367"/>
      <c r="AK219" s="367"/>
      <c r="AL219" s="367"/>
      <c r="AN219" s="367"/>
      <c r="AO219" s="367"/>
      <c r="AP219" s="367"/>
      <c r="AQ219" s="367"/>
      <c r="AR219" s="367"/>
      <c r="AS219" s="367"/>
      <c r="AT219" s="367"/>
      <c r="AU219" s="367"/>
      <c r="AV219" s="367"/>
      <c r="AW219" s="367"/>
      <c r="AX219" s="367"/>
      <c r="AY219" s="367"/>
      <c r="AZ219" s="367"/>
      <c r="BA219" s="367"/>
      <c r="BB219" s="367"/>
      <c r="BC219" s="367"/>
      <c r="BD219" s="367"/>
      <c r="BE219" s="367"/>
    </row>
    <row r="220" spans="27:57" ht="30" customHeight="1">
      <c r="AA220" s="367"/>
      <c r="AB220" s="367"/>
      <c r="AC220" s="374"/>
      <c r="AD220" s="367"/>
      <c r="AE220" s="367"/>
      <c r="AF220" s="367"/>
      <c r="AH220" s="367"/>
      <c r="AI220" s="367"/>
      <c r="AJ220" s="367"/>
      <c r="AK220" s="367"/>
      <c r="AL220" s="367"/>
      <c r="AN220" s="367"/>
      <c r="AO220" s="367"/>
      <c r="AP220" s="367"/>
      <c r="AQ220" s="367"/>
      <c r="AR220" s="367"/>
      <c r="AS220" s="367"/>
      <c r="AT220" s="367"/>
      <c r="AU220" s="367"/>
      <c r="AV220" s="367"/>
      <c r="AW220" s="367"/>
      <c r="AX220" s="367"/>
      <c r="AY220" s="367"/>
      <c r="AZ220" s="367"/>
      <c r="BA220" s="367"/>
      <c r="BB220" s="367"/>
      <c r="BC220" s="367"/>
      <c r="BD220" s="367"/>
      <c r="BE220" s="367"/>
    </row>
    <row r="221" spans="27:57" ht="30" customHeight="1">
      <c r="AA221" s="367"/>
      <c r="AB221" s="367"/>
      <c r="AC221" s="374"/>
      <c r="AD221" s="367"/>
      <c r="AE221" s="367"/>
      <c r="AF221" s="367"/>
      <c r="AH221" s="367"/>
      <c r="AI221" s="367"/>
      <c r="AJ221" s="367"/>
      <c r="AK221" s="367"/>
      <c r="AL221" s="367"/>
      <c r="AN221" s="367"/>
      <c r="AO221" s="367"/>
      <c r="AP221" s="367"/>
      <c r="AQ221" s="367"/>
      <c r="AR221" s="367"/>
      <c r="AS221" s="367"/>
      <c r="AT221" s="367"/>
      <c r="AU221" s="367"/>
      <c r="AV221" s="367"/>
      <c r="AW221" s="367"/>
      <c r="AX221" s="367"/>
      <c r="AY221" s="367"/>
      <c r="AZ221" s="367"/>
      <c r="BA221" s="367"/>
      <c r="BB221" s="367"/>
      <c r="BC221" s="367"/>
      <c r="BD221" s="367"/>
      <c r="BE221" s="367"/>
    </row>
    <row r="222" spans="27:57" ht="30" customHeight="1">
      <c r="AA222" s="367"/>
      <c r="AB222" s="367"/>
      <c r="AC222" s="374"/>
      <c r="AD222" s="367"/>
      <c r="AE222" s="367"/>
      <c r="AF222" s="367"/>
      <c r="AH222" s="367"/>
      <c r="AI222" s="367"/>
      <c r="AJ222" s="367"/>
      <c r="AK222" s="367"/>
      <c r="AL222" s="367"/>
      <c r="AN222" s="367"/>
      <c r="AO222" s="367"/>
      <c r="AP222" s="367"/>
      <c r="AQ222" s="367"/>
      <c r="AR222" s="367"/>
      <c r="AS222" s="367"/>
      <c r="AT222" s="367"/>
      <c r="AU222" s="367"/>
      <c r="AV222" s="367"/>
      <c r="AW222" s="367"/>
      <c r="AX222" s="367"/>
      <c r="AY222" s="367"/>
      <c r="AZ222" s="367"/>
      <c r="BA222" s="367"/>
      <c r="BB222" s="367"/>
      <c r="BC222" s="367"/>
      <c r="BD222" s="367"/>
      <c r="BE222" s="367"/>
    </row>
    <row r="223" spans="27:57" ht="30" customHeight="1">
      <c r="AA223" s="367"/>
      <c r="AB223" s="367"/>
      <c r="AC223" s="374"/>
      <c r="AD223" s="367"/>
      <c r="AE223" s="367"/>
      <c r="AF223" s="367"/>
      <c r="AH223" s="367"/>
      <c r="AI223" s="367"/>
      <c r="AJ223" s="367"/>
      <c r="AK223" s="367"/>
      <c r="AL223" s="367"/>
      <c r="AN223" s="367"/>
      <c r="AO223" s="367"/>
      <c r="AP223" s="367"/>
      <c r="AQ223" s="367"/>
      <c r="AR223" s="367"/>
      <c r="AS223" s="367"/>
      <c r="AT223" s="367"/>
      <c r="AU223" s="367"/>
      <c r="AV223" s="367"/>
      <c r="AW223" s="367"/>
      <c r="AX223" s="367"/>
      <c r="AY223" s="367"/>
      <c r="AZ223" s="367"/>
      <c r="BA223" s="367"/>
      <c r="BB223" s="367"/>
      <c r="BC223" s="367"/>
      <c r="BD223" s="367"/>
      <c r="BE223" s="367"/>
    </row>
    <row r="224" spans="27:57" ht="30" customHeight="1">
      <c r="AA224" s="367"/>
      <c r="AB224" s="367"/>
      <c r="AC224" s="374"/>
      <c r="AD224" s="367"/>
      <c r="AE224" s="367"/>
      <c r="AF224" s="367"/>
      <c r="AH224" s="367"/>
      <c r="AI224" s="367"/>
      <c r="AJ224" s="367"/>
      <c r="AK224" s="367"/>
      <c r="AL224" s="367"/>
      <c r="AN224" s="367"/>
      <c r="AO224" s="367"/>
      <c r="AP224" s="367"/>
      <c r="AQ224" s="367"/>
      <c r="AR224" s="367"/>
      <c r="AS224" s="367"/>
      <c r="AT224" s="367"/>
      <c r="AU224" s="367"/>
      <c r="AV224" s="367"/>
      <c r="AW224" s="367"/>
      <c r="AX224" s="367"/>
      <c r="AY224" s="367"/>
      <c r="AZ224" s="367"/>
      <c r="BA224" s="367"/>
      <c r="BB224" s="367"/>
      <c r="BC224" s="367"/>
      <c r="BD224" s="367"/>
      <c r="BE224" s="367"/>
    </row>
    <row r="225" spans="27:57" ht="30" customHeight="1">
      <c r="AA225" s="367"/>
      <c r="AB225" s="367"/>
      <c r="AC225" s="374"/>
      <c r="AD225" s="367"/>
      <c r="AE225" s="367"/>
      <c r="AF225" s="367"/>
      <c r="AH225" s="367"/>
      <c r="AI225" s="367"/>
      <c r="AJ225" s="367"/>
      <c r="AK225" s="367"/>
      <c r="AL225" s="367"/>
      <c r="AN225" s="367"/>
      <c r="AO225" s="367"/>
      <c r="AP225" s="367"/>
      <c r="AQ225" s="367"/>
      <c r="AR225" s="367"/>
      <c r="AS225" s="367"/>
      <c r="AT225" s="367"/>
      <c r="AU225" s="367"/>
      <c r="AV225" s="367"/>
      <c r="AW225" s="367"/>
      <c r="AX225" s="367"/>
      <c r="AY225" s="367"/>
      <c r="AZ225" s="367"/>
      <c r="BA225" s="367"/>
      <c r="BB225" s="367"/>
      <c r="BC225" s="367"/>
      <c r="BD225" s="367"/>
      <c r="BE225" s="367"/>
    </row>
    <row r="226" spans="27:57" ht="30" customHeight="1">
      <c r="AA226" s="367"/>
      <c r="AB226" s="367"/>
      <c r="AC226" s="374"/>
      <c r="AD226" s="367"/>
      <c r="AE226" s="367"/>
      <c r="AF226" s="367"/>
      <c r="AH226" s="367"/>
      <c r="AI226" s="367"/>
      <c r="AJ226" s="367"/>
      <c r="AK226" s="367"/>
      <c r="AL226" s="367"/>
      <c r="AN226" s="367"/>
      <c r="AO226" s="367"/>
      <c r="AP226" s="367"/>
      <c r="AQ226" s="367"/>
      <c r="AR226" s="367"/>
      <c r="AS226" s="367"/>
      <c r="AT226" s="367"/>
      <c r="AU226" s="367"/>
      <c r="AV226" s="367"/>
      <c r="AW226" s="367"/>
      <c r="AX226" s="367"/>
      <c r="AY226" s="367"/>
      <c r="AZ226" s="367"/>
      <c r="BA226" s="367"/>
      <c r="BB226" s="367"/>
      <c r="BC226" s="367"/>
      <c r="BD226" s="367"/>
      <c r="BE226" s="367"/>
    </row>
    <row r="227" spans="27:57" ht="30" customHeight="1">
      <c r="AA227" s="367"/>
      <c r="AB227" s="367"/>
      <c r="AC227" s="374"/>
      <c r="AD227" s="367"/>
      <c r="AE227" s="367"/>
      <c r="AF227" s="367"/>
      <c r="AH227" s="367"/>
      <c r="AI227" s="367"/>
      <c r="AJ227" s="367"/>
      <c r="AK227" s="367"/>
      <c r="AL227" s="367"/>
      <c r="AN227" s="367"/>
      <c r="AO227" s="367"/>
      <c r="AP227" s="367"/>
      <c r="AQ227" s="367"/>
      <c r="AR227" s="367"/>
      <c r="AS227" s="367"/>
      <c r="AT227" s="367"/>
      <c r="AU227" s="367"/>
      <c r="AV227" s="367"/>
      <c r="AW227" s="367"/>
      <c r="AX227" s="367"/>
      <c r="AY227" s="367"/>
      <c r="AZ227" s="367"/>
      <c r="BA227" s="367"/>
      <c r="BB227" s="367"/>
      <c r="BC227" s="367"/>
      <c r="BD227" s="367"/>
      <c r="BE227" s="367"/>
    </row>
    <row r="228" spans="27:57" ht="30" customHeight="1">
      <c r="AA228" s="367"/>
      <c r="AB228" s="367"/>
      <c r="AC228" s="374"/>
      <c r="AD228" s="367"/>
      <c r="AE228" s="367"/>
      <c r="AF228" s="367"/>
      <c r="AH228" s="367"/>
      <c r="AI228" s="367"/>
      <c r="AJ228" s="367"/>
      <c r="AK228" s="367"/>
      <c r="AL228" s="367"/>
      <c r="AN228" s="367"/>
      <c r="AO228" s="367"/>
      <c r="AP228" s="367"/>
      <c r="AQ228" s="367"/>
      <c r="AR228" s="367"/>
      <c r="AS228" s="367"/>
      <c r="AT228" s="367"/>
      <c r="AU228" s="367"/>
      <c r="AV228" s="367"/>
      <c r="AW228" s="367"/>
      <c r="AX228" s="367"/>
      <c r="AY228" s="367"/>
      <c r="AZ228" s="367"/>
      <c r="BA228" s="367"/>
      <c r="BB228" s="367"/>
      <c r="BC228" s="367"/>
      <c r="BD228" s="367"/>
      <c r="BE228" s="367"/>
    </row>
    <row r="229" spans="27:57" ht="30" customHeight="1">
      <c r="AA229" s="367"/>
      <c r="AB229" s="367"/>
      <c r="AC229" s="374"/>
      <c r="AD229" s="367"/>
      <c r="AE229" s="367"/>
      <c r="AF229" s="367"/>
      <c r="AH229" s="367"/>
      <c r="AI229" s="367"/>
      <c r="AJ229" s="367"/>
      <c r="AK229" s="367"/>
      <c r="AL229" s="367"/>
      <c r="AN229" s="367"/>
      <c r="AO229" s="367"/>
      <c r="AP229" s="367"/>
      <c r="AQ229" s="367"/>
      <c r="AR229" s="367"/>
      <c r="AS229" s="367"/>
      <c r="AT229" s="367"/>
      <c r="AU229" s="367"/>
      <c r="AV229" s="367"/>
      <c r="AW229" s="367"/>
      <c r="AX229" s="367"/>
      <c r="AY229" s="367"/>
      <c r="AZ229" s="367"/>
      <c r="BA229" s="367"/>
      <c r="BB229" s="367"/>
      <c r="BC229" s="367"/>
      <c r="BD229" s="367"/>
      <c r="BE229" s="367"/>
    </row>
    <row r="230" spans="27:57" ht="30" customHeight="1">
      <c r="AA230" s="367"/>
      <c r="AB230" s="367"/>
      <c r="AC230" s="374"/>
      <c r="AD230" s="367"/>
      <c r="AE230" s="367"/>
      <c r="AF230" s="367"/>
      <c r="AH230" s="367"/>
      <c r="AI230" s="367"/>
      <c r="AJ230" s="367"/>
      <c r="AK230" s="367"/>
      <c r="AL230" s="367"/>
      <c r="AN230" s="367"/>
      <c r="AO230" s="367"/>
      <c r="AP230" s="367"/>
      <c r="AQ230" s="367"/>
      <c r="AR230" s="367"/>
      <c r="AS230" s="367"/>
      <c r="AT230" s="367"/>
      <c r="AU230" s="367"/>
      <c r="AV230" s="367"/>
      <c r="AW230" s="367"/>
      <c r="AX230" s="367"/>
      <c r="AY230" s="367"/>
      <c r="AZ230" s="367"/>
      <c r="BA230" s="367"/>
      <c r="BB230" s="367"/>
      <c r="BC230" s="367"/>
      <c r="BD230" s="367"/>
      <c r="BE230" s="367"/>
    </row>
    <row r="231" spans="27:57" ht="30" customHeight="1">
      <c r="AA231" s="367"/>
      <c r="AB231" s="367"/>
      <c r="AC231" s="374"/>
      <c r="AD231" s="367"/>
      <c r="AE231" s="367"/>
      <c r="AF231" s="367"/>
      <c r="AH231" s="367"/>
      <c r="AI231" s="367"/>
      <c r="AJ231" s="367"/>
      <c r="AK231" s="367"/>
      <c r="AL231" s="367"/>
      <c r="AN231" s="367"/>
      <c r="AO231" s="367"/>
      <c r="AP231" s="367"/>
      <c r="AQ231" s="367"/>
      <c r="AR231" s="367"/>
      <c r="AS231" s="367"/>
      <c r="AT231" s="367"/>
      <c r="AU231" s="367"/>
      <c r="AV231" s="367"/>
      <c r="AW231" s="367"/>
      <c r="AX231" s="367"/>
      <c r="AY231" s="367"/>
      <c r="AZ231" s="367"/>
      <c r="BA231" s="367"/>
      <c r="BB231" s="367"/>
      <c r="BC231" s="367"/>
      <c r="BD231" s="367"/>
      <c r="BE231" s="367"/>
    </row>
    <row r="232" spans="27:57" ht="30" customHeight="1">
      <c r="AA232" s="367"/>
      <c r="AB232" s="367"/>
      <c r="AC232" s="374"/>
      <c r="AD232" s="367"/>
      <c r="AE232" s="367"/>
      <c r="AF232" s="367"/>
      <c r="AH232" s="367"/>
      <c r="AI232" s="367"/>
      <c r="AJ232" s="367"/>
      <c r="AK232" s="367"/>
      <c r="AL232" s="367"/>
      <c r="AN232" s="367"/>
      <c r="AO232" s="367"/>
      <c r="AP232" s="367"/>
      <c r="AQ232" s="367"/>
      <c r="AR232" s="367"/>
      <c r="AS232" s="367"/>
      <c r="AT232" s="367"/>
      <c r="AU232" s="367"/>
      <c r="AV232" s="367"/>
      <c r="AW232" s="367"/>
      <c r="AX232" s="367"/>
      <c r="AY232" s="367"/>
      <c r="AZ232" s="367"/>
      <c r="BA232" s="367"/>
      <c r="BB232" s="367"/>
      <c r="BC232" s="367"/>
      <c r="BD232" s="367"/>
      <c r="BE232" s="367"/>
    </row>
    <row r="233" spans="27:57" ht="30" customHeight="1">
      <c r="AA233" s="367"/>
      <c r="AB233" s="367"/>
      <c r="AC233" s="374"/>
      <c r="AD233" s="367"/>
      <c r="AE233" s="367"/>
      <c r="AF233" s="367"/>
      <c r="AH233" s="367"/>
      <c r="AI233" s="367"/>
      <c r="AJ233" s="367"/>
      <c r="AK233" s="367"/>
      <c r="AL233" s="367"/>
      <c r="AN233" s="367"/>
      <c r="AO233" s="367"/>
      <c r="AP233" s="367"/>
      <c r="AQ233" s="367"/>
      <c r="AR233" s="367"/>
      <c r="AS233" s="367"/>
      <c r="AT233" s="367"/>
      <c r="AU233" s="367"/>
      <c r="AV233" s="367"/>
      <c r="AW233" s="367"/>
      <c r="AX233" s="367"/>
      <c r="AY233" s="367"/>
      <c r="AZ233" s="367"/>
      <c r="BA233" s="367"/>
      <c r="BB233" s="367"/>
      <c r="BC233" s="367"/>
      <c r="BD233" s="367"/>
      <c r="BE233" s="367"/>
    </row>
    <row r="234" spans="27:57" ht="30" customHeight="1">
      <c r="AA234" s="367"/>
      <c r="AB234" s="367"/>
      <c r="AC234" s="374"/>
      <c r="AD234" s="367"/>
      <c r="AE234" s="367"/>
      <c r="AF234" s="367"/>
      <c r="AH234" s="367"/>
      <c r="AI234" s="367"/>
      <c r="AJ234" s="367"/>
      <c r="AK234" s="367"/>
      <c r="AL234" s="367"/>
      <c r="AN234" s="367"/>
      <c r="AO234" s="367"/>
      <c r="AP234" s="367"/>
      <c r="AQ234" s="367"/>
      <c r="AR234" s="367"/>
      <c r="AS234" s="367"/>
      <c r="AT234" s="367"/>
      <c r="AU234" s="367"/>
      <c r="AV234" s="367"/>
      <c r="AW234" s="367"/>
      <c r="AX234" s="367"/>
      <c r="AY234" s="367"/>
      <c r="AZ234" s="367"/>
      <c r="BA234" s="367"/>
      <c r="BB234" s="367"/>
      <c r="BC234" s="367"/>
      <c r="BD234" s="367"/>
      <c r="BE234" s="367"/>
    </row>
    <row r="235" spans="27:57" ht="30" customHeight="1">
      <c r="AA235" s="367"/>
      <c r="AB235" s="367"/>
      <c r="AC235" s="374"/>
      <c r="AD235" s="367"/>
      <c r="AE235" s="367"/>
      <c r="AF235" s="367"/>
      <c r="AH235" s="367"/>
      <c r="AI235" s="367"/>
      <c r="AJ235" s="367"/>
      <c r="AK235" s="367"/>
      <c r="AL235" s="367"/>
      <c r="AN235" s="367"/>
      <c r="AO235" s="367"/>
      <c r="AP235" s="367"/>
      <c r="AQ235" s="367"/>
      <c r="AR235" s="367"/>
      <c r="AS235" s="367"/>
      <c r="AT235" s="367"/>
      <c r="AU235" s="367"/>
      <c r="AV235" s="367"/>
      <c r="AW235" s="367"/>
      <c r="AX235" s="367"/>
      <c r="AY235" s="367"/>
      <c r="AZ235" s="367"/>
      <c r="BA235" s="367"/>
      <c r="BB235" s="367"/>
      <c r="BC235" s="367"/>
      <c r="BD235" s="367"/>
      <c r="BE235" s="367"/>
    </row>
    <row r="236" spans="27:57" ht="30" customHeight="1">
      <c r="AA236" s="367"/>
      <c r="AB236" s="367"/>
      <c r="AC236" s="374"/>
      <c r="AD236" s="367"/>
      <c r="AE236" s="367"/>
      <c r="AF236" s="367"/>
      <c r="AH236" s="367"/>
      <c r="AI236" s="367"/>
      <c r="AJ236" s="367"/>
      <c r="AK236" s="367"/>
      <c r="AL236" s="367"/>
      <c r="AN236" s="367"/>
      <c r="AO236" s="367"/>
      <c r="AP236" s="367"/>
      <c r="AQ236" s="367"/>
      <c r="AR236" s="367"/>
      <c r="AS236" s="367"/>
      <c r="AT236" s="367"/>
      <c r="AU236" s="367"/>
      <c r="AV236" s="367"/>
      <c r="AW236" s="367"/>
      <c r="AX236" s="367"/>
      <c r="AY236" s="367"/>
      <c r="AZ236" s="367"/>
      <c r="BA236" s="367"/>
      <c r="BB236" s="367"/>
      <c r="BC236" s="367"/>
      <c r="BD236" s="367"/>
      <c r="BE236" s="367"/>
    </row>
    <row r="237" spans="27:57" ht="30" customHeight="1">
      <c r="AA237" s="367"/>
      <c r="AB237" s="367"/>
      <c r="AC237" s="374"/>
      <c r="AD237" s="367"/>
      <c r="AE237" s="367"/>
      <c r="AF237" s="367"/>
      <c r="AH237" s="367"/>
      <c r="AI237" s="367"/>
      <c r="AJ237" s="367"/>
      <c r="AK237" s="367"/>
      <c r="AL237" s="367"/>
      <c r="AN237" s="367"/>
      <c r="AO237" s="367"/>
      <c r="AP237" s="367"/>
      <c r="AQ237" s="367"/>
      <c r="AR237" s="367"/>
      <c r="AS237" s="367"/>
      <c r="AT237" s="367"/>
      <c r="AU237" s="367"/>
      <c r="AV237" s="367"/>
      <c r="AW237" s="367"/>
      <c r="AX237" s="367"/>
      <c r="AY237" s="367"/>
      <c r="AZ237" s="367"/>
      <c r="BA237" s="367"/>
      <c r="BB237" s="367"/>
      <c r="BC237" s="367"/>
      <c r="BD237" s="367"/>
      <c r="BE237" s="367"/>
    </row>
    <row r="238" spans="27:57" ht="30" customHeight="1">
      <c r="AA238" s="367"/>
      <c r="AB238" s="367"/>
      <c r="AC238" s="374"/>
      <c r="AD238" s="367"/>
      <c r="AE238" s="367"/>
      <c r="AF238" s="367"/>
      <c r="AH238" s="367"/>
      <c r="AI238" s="367"/>
      <c r="AJ238" s="367"/>
      <c r="AK238" s="367"/>
      <c r="AL238" s="367"/>
      <c r="AN238" s="367"/>
      <c r="AO238" s="367"/>
      <c r="AP238" s="367"/>
      <c r="AQ238" s="367"/>
      <c r="AR238" s="367"/>
      <c r="AS238" s="367"/>
      <c r="AT238" s="367"/>
      <c r="AU238" s="367"/>
      <c r="AV238" s="367"/>
      <c r="AW238" s="367"/>
      <c r="AX238" s="367"/>
      <c r="AY238" s="367"/>
      <c r="AZ238" s="367"/>
      <c r="BA238" s="367"/>
      <c r="BB238" s="367"/>
      <c r="BC238" s="367"/>
      <c r="BD238" s="367"/>
      <c r="BE238" s="367"/>
    </row>
    <row r="239" spans="27:57" ht="30" customHeight="1">
      <c r="AA239" s="367"/>
      <c r="AB239" s="367"/>
      <c r="AC239" s="374"/>
      <c r="AD239" s="367"/>
      <c r="AE239" s="367"/>
      <c r="AF239" s="367"/>
      <c r="AH239" s="367"/>
      <c r="AI239" s="367"/>
      <c r="AJ239" s="367"/>
      <c r="AK239" s="367"/>
      <c r="AL239" s="367"/>
      <c r="AN239" s="367"/>
      <c r="AO239" s="367"/>
      <c r="AP239" s="367"/>
      <c r="AQ239" s="367"/>
      <c r="AR239" s="367"/>
      <c r="AS239" s="367"/>
      <c r="AT239" s="367"/>
      <c r="AU239" s="367"/>
      <c r="AV239" s="367"/>
      <c r="AW239" s="367"/>
      <c r="AX239" s="367"/>
      <c r="AY239" s="367"/>
      <c r="AZ239" s="367"/>
      <c r="BA239" s="367"/>
      <c r="BB239" s="367"/>
      <c r="BC239" s="367"/>
      <c r="BD239" s="367"/>
      <c r="BE239" s="367"/>
    </row>
    <row r="240" spans="27:57" ht="30" customHeight="1">
      <c r="AA240" s="367"/>
      <c r="AB240" s="367"/>
      <c r="AC240" s="374"/>
      <c r="AD240" s="367"/>
      <c r="AE240" s="367"/>
      <c r="AF240" s="367"/>
      <c r="AH240" s="367"/>
      <c r="AI240" s="367"/>
      <c r="AJ240" s="367"/>
      <c r="AK240" s="367"/>
      <c r="AL240" s="367"/>
      <c r="AN240" s="367"/>
      <c r="AO240" s="367"/>
      <c r="AP240" s="367"/>
      <c r="AQ240" s="367"/>
      <c r="AR240" s="367"/>
      <c r="AS240" s="367"/>
      <c r="AT240" s="367"/>
      <c r="AU240" s="367"/>
      <c r="AV240" s="367"/>
      <c r="AW240" s="367"/>
      <c r="AX240" s="367"/>
      <c r="AY240" s="367"/>
      <c r="AZ240" s="367"/>
      <c r="BA240" s="367"/>
      <c r="BB240" s="367"/>
      <c r="BC240" s="367"/>
      <c r="BD240" s="367"/>
      <c r="BE240" s="367"/>
    </row>
    <row r="241" spans="27:57" ht="30" customHeight="1">
      <c r="AA241" s="367"/>
      <c r="AB241" s="367"/>
      <c r="AC241" s="374"/>
      <c r="AD241" s="367"/>
      <c r="AE241" s="367"/>
      <c r="AF241" s="367"/>
      <c r="AH241" s="367"/>
      <c r="AI241" s="367"/>
      <c r="AJ241" s="367"/>
      <c r="AK241" s="367"/>
      <c r="AL241" s="367"/>
      <c r="AN241" s="367"/>
      <c r="AO241" s="367"/>
      <c r="AP241" s="367"/>
      <c r="AQ241" s="367"/>
      <c r="AR241" s="367"/>
      <c r="AS241" s="367"/>
      <c r="AT241" s="367"/>
      <c r="AU241" s="367"/>
      <c r="AV241" s="367"/>
      <c r="AW241" s="367"/>
      <c r="AX241" s="367"/>
      <c r="AY241" s="367"/>
      <c r="AZ241" s="367"/>
      <c r="BA241" s="367"/>
      <c r="BB241" s="367"/>
      <c r="BC241" s="367"/>
      <c r="BD241" s="367"/>
      <c r="BE241" s="367"/>
    </row>
    <row r="242" spans="27:57" ht="30" customHeight="1">
      <c r="AA242" s="367"/>
      <c r="AB242" s="367"/>
      <c r="AC242" s="374"/>
      <c r="AD242" s="367"/>
      <c r="AE242" s="367"/>
      <c r="AF242" s="367"/>
      <c r="AH242" s="367"/>
      <c r="AI242" s="367"/>
      <c r="AJ242" s="367"/>
      <c r="AK242" s="367"/>
      <c r="AL242" s="367"/>
      <c r="AN242" s="367"/>
      <c r="AO242" s="367"/>
      <c r="AP242" s="367"/>
      <c r="AQ242" s="367"/>
      <c r="AR242" s="367"/>
      <c r="AS242" s="367"/>
      <c r="AT242" s="367"/>
      <c r="AU242" s="367"/>
      <c r="AV242" s="367"/>
      <c r="AW242" s="367"/>
      <c r="AX242" s="367"/>
      <c r="AY242" s="367"/>
      <c r="AZ242" s="367"/>
      <c r="BA242" s="367"/>
      <c r="BB242" s="367"/>
      <c r="BC242" s="367"/>
      <c r="BD242" s="367"/>
      <c r="BE242" s="367"/>
    </row>
    <row r="243" spans="27:57" ht="30" customHeight="1">
      <c r="AA243" s="367"/>
      <c r="AB243" s="367"/>
      <c r="AC243" s="374"/>
      <c r="AD243" s="367"/>
      <c r="AE243" s="367"/>
      <c r="AF243" s="367"/>
      <c r="AH243" s="367"/>
      <c r="AI243" s="367"/>
      <c r="AJ243" s="367"/>
      <c r="AK243" s="367"/>
      <c r="AL243" s="367"/>
      <c r="AN243" s="367"/>
      <c r="AO243" s="367"/>
      <c r="AP243" s="367"/>
      <c r="AQ243" s="367"/>
      <c r="AR243" s="367"/>
      <c r="AS243" s="367"/>
      <c r="AT243" s="367"/>
      <c r="AU243" s="367"/>
      <c r="AV243" s="367"/>
      <c r="AW243" s="367"/>
      <c r="AX243" s="367"/>
      <c r="AY243" s="367"/>
      <c r="AZ243" s="367"/>
      <c r="BA243" s="367"/>
      <c r="BB243" s="367"/>
      <c r="BC243" s="367"/>
      <c r="BD243" s="367"/>
      <c r="BE243" s="367"/>
    </row>
    <row r="244" spans="27:57" ht="30" customHeight="1">
      <c r="AA244" s="367"/>
      <c r="AB244" s="367"/>
      <c r="AC244" s="374"/>
      <c r="AD244" s="367"/>
      <c r="AE244" s="367"/>
      <c r="AF244" s="367"/>
      <c r="AH244" s="367"/>
      <c r="AI244" s="367"/>
      <c r="AJ244" s="367"/>
      <c r="AK244" s="367"/>
      <c r="AL244" s="367"/>
      <c r="AN244" s="367"/>
      <c r="AO244" s="367"/>
      <c r="AP244" s="367"/>
      <c r="AQ244" s="367"/>
      <c r="AR244" s="367"/>
      <c r="AS244" s="367"/>
      <c r="AT244" s="367"/>
      <c r="AU244" s="367"/>
      <c r="AV244" s="367"/>
      <c r="AW244" s="367"/>
      <c r="AX244" s="367"/>
      <c r="AY244" s="367"/>
      <c r="AZ244" s="367"/>
      <c r="BA244" s="367"/>
      <c r="BB244" s="367"/>
      <c r="BC244" s="367"/>
      <c r="BD244" s="367"/>
      <c r="BE244" s="367"/>
    </row>
    <row r="245" spans="27:57" ht="30" customHeight="1">
      <c r="AA245" s="367"/>
      <c r="AB245" s="367"/>
      <c r="AC245" s="374"/>
      <c r="AD245" s="367"/>
      <c r="AE245" s="367"/>
      <c r="AF245" s="367"/>
      <c r="AH245" s="367"/>
      <c r="AI245" s="367"/>
      <c r="AJ245" s="367"/>
      <c r="AK245" s="367"/>
      <c r="AL245" s="367"/>
      <c r="AN245" s="367"/>
      <c r="AO245" s="367"/>
      <c r="AP245" s="367"/>
      <c r="AQ245" s="367"/>
      <c r="AR245" s="367"/>
      <c r="AS245" s="367"/>
      <c r="AT245" s="367"/>
      <c r="AU245" s="367"/>
      <c r="AV245" s="367"/>
      <c r="AW245" s="367"/>
      <c r="AX245" s="367"/>
      <c r="AY245" s="367"/>
      <c r="AZ245" s="367"/>
      <c r="BA245" s="367"/>
      <c r="BB245" s="367"/>
      <c r="BC245" s="367"/>
      <c r="BD245" s="367"/>
      <c r="BE245" s="367"/>
    </row>
    <row r="246" spans="27:57" ht="30" customHeight="1">
      <c r="AA246" s="367"/>
      <c r="AB246" s="367"/>
      <c r="AC246" s="374"/>
      <c r="AD246" s="367"/>
      <c r="AE246" s="367"/>
      <c r="AF246" s="367"/>
      <c r="AH246" s="367"/>
      <c r="AI246" s="367"/>
      <c r="AJ246" s="367"/>
      <c r="AK246" s="367"/>
      <c r="AL246" s="367"/>
      <c r="AN246" s="367"/>
      <c r="AO246" s="367"/>
      <c r="AP246" s="367"/>
      <c r="AQ246" s="367"/>
      <c r="AR246" s="367"/>
      <c r="AS246" s="367"/>
      <c r="AT246" s="367"/>
      <c r="AU246" s="367"/>
      <c r="AV246" s="367"/>
      <c r="AW246" s="367"/>
      <c r="AX246" s="367"/>
      <c r="AY246" s="367"/>
      <c r="AZ246" s="367"/>
      <c r="BA246" s="367"/>
      <c r="BB246" s="367"/>
      <c r="BC246" s="367"/>
      <c r="BD246" s="367"/>
      <c r="BE246" s="367"/>
    </row>
    <row r="247" spans="27:57" ht="30" customHeight="1">
      <c r="AA247" s="367"/>
      <c r="AB247" s="367"/>
      <c r="AC247" s="374"/>
      <c r="AD247" s="367"/>
      <c r="AE247" s="367"/>
      <c r="AF247" s="367"/>
      <c r="AH247" s="367"/>
      <c r="AI247" s="367"/>
      <c r="AJ247" s="367"/>
      <c r="AK247" s="367"/>
      <c r="AL247" s="367"/>
      <c r="AN247" s="367"/>
      <c r="AO247" s="367"/>
      <c r="AP247" s="367"/>
      <c r="AQ247" s="367"/>
      <c r="AR247" s="367"/>
      <c r="AS247" s="367"/>
      <c r="AT247" s="367"/>
      <c r="AU247" s="367"/>
      <c r="AV247" s="367"/>
      <c r="AW247" s="367"/>
      <c r="AX247" s="367"/>
      <c r="AY247" s="367"/>
      <c r="AZ247" s="367"/>
      <c r="BA247" s="367"/>
      <c r="BB247" s="367"/>
      <c r="BC247" s="367"/>
      <c r="BD247" s="367"/>
      <c r="BE247" s="367"/>
    </row>
    <row r="248" spans="27:57" ht="30" customHeight="1">
      <c r="AA248" s="367"/>
      <c r="AB248" s="367"/>
      <c r="AC248" s="374"/>
      <c r="AD248" s="367"/>
      <c r="AE248" s="367"/>
      <c r="AF248" s="367"/>
      <c r="AH248" s="367"/>
      <c r="AI248" s="367"/>
      <c r="AJ248" s="367"/>
      <c r="AK248" s="367"/>
      <c r="AL248" s="367"/>
      <c r="AN248" s="367"/>
      <c r="AO248" s="367"/>
      <c r="AP248" s="367"/>
      <c r="AQ248" s="367"/>
      <c r="AR248" s="367"/>
      <c r="AS248" s="367"/>
      <c r="AT248" s="367"/>
      <c r="AU248" s="367"/>
      <c r="AV248" s="367"/>
      <c r="AW248" s="367"/>
      <c r="AX248" s="367"/>
      <c r="AY248" s="367"/>
      <c r="AZ248" s="367"/>
      <c r="BA248" s="367"/>
      <c r="BB248" s="367"/>
      <c r="BC248" s="367"/>
      <c r="BD248" s="367"/>
      <c r="BE248" s="367"/>
    </row>
    <row r="249" spans="27:57" ht="30" customHeight="1">
      <c r="AA249" s="367"/>
      <c r="AB249" s="367"/>
      <c r="AC249" s="374"/>
      <c r="AD249" s="367"/>
      <c r="AE249" s="367"/>
      <c r="AF249" s="367"/>
      <c r="AH249" s="367"/>
      <c r="AI249" s="367"/>
      <c r="AJ249" s="367"/>
      <c r="AK249" s="367"/>
      <c r="AL249" s="367"/>
      <c r="AN249" s="367"/>
      <c r="AO249" s="367"/>
      <c r="AP249" s="367"/>
      <c r="AQ249" s="367"/>
      <c r="AR249" s="367"/>
      <c r="AS249" s="367"/>
      <c r="AT249" s="367"/>
      <c r="AU249" s="367"/>
      <c r="AV249" s="367"/>
      <c r="AW249" s="367"/>
      <c r="AX249" s="367"/>
      <c r="AY249" s="367"/>
      <c r="AZ249" s="367"/>
      <c r="BA249" s="367"/>
      <c r="BB249" s="367"/>
      <c r="BC249" s="367"/>
      <c r="BD249" s="367"/>
      <c r="BE249" s="367"/>
    </row>
    <row r="250" spans="27:57" ht="30" customHeight="1">
      <c r="AA250" s="367"/>
      <c r="AB250" s="367"/>
      <c r="AC250" s="374"/>
      <c r="AD250" s="367"/>
      <c r="AE250" s="367"/>
      <c r="AF250" s="367"/>
      <c r="AH250" s="367"/>
      <c r="AI250" s="367"/>
      <c r="AJ250" s="367"/>
      <c r="AK250" s="367"/>
      <c r="AL250" s="367"/>
      <c r="AN250" s="367"/>
      <c r="AO250" s="367"/>
      <c r="AP250" s="367"/>
      <c r="AQ250" s="367"/>
      <c r="AR250" s="367"/>
      <c r="AS250" s="367"/>
      <c r="AT250" s="367"/>
      <c r="AU250" s="367"/>
      <c r="AV250" s="367"/>
      <c r="AW250" s="367"/>
      <c r="AX250" s="367"/>
      <c r="AY250" s="367"/>
      <c r="AZ250" s="367"/>
      <c r="BA250" s="367"/>
      <c r="BB250" s="367"/>
      <c r="BC250" s="367"/>
      <c r="BD250" s="367"/>
      <c r="BE250" s="367"/>
    </row>
    <row r="251" spans="27:57" ht="30" customHeight="1">
      <c r="AA251" s="367"/>
      <c r="AB251" s="367"/>
      <c r="AC251" s="374"/>
      <c r="AD251" s="367"/>
      <c r="AE251" s="367"/>
      <c r="AF251" s="367"/>
      <c r="AH251" s="367"/>
      <c r="AI251" s="367"/>
      <c r="AJ251" s="367"/>
      <c r="AK251" s="367"/>
      <c r="AL251" s="367"/>
      <c r="AN251" s="367"/>
      <c r="AO251" s="367"/>
      <c r="AP251" s="367"/>
      <c r="AQ251" s="367"/>
      <c r="AR251" s="367"/>
      <c r="AS251" s="367"/>
      <c r="AT251" s="367"/>
      <c r="AU251" s="367"/>
      <c r="AV251" s="367"/>
      <c r="AW251" s="367"/>
      <c r="AX251" s="367"/>
      <c r="AY251" s="367"/>
      <c r="AZ251" s="367"/>
      <c r="BA251" s="367"/>
      <c r="BB251" s="367"/>
      <c r="BC251" s="367"/>
      <c r="BD251" s="367"/>
      <c r="BE251" s="367"/>
    </row>
    <row r="252" spans="27:57" ht="30" customHeight="1">
      <c r="AA252" s="367"/>
      <c r="AB252" s="367"/>
      <c r="AC252" s="374"/>
      <c r="AD252" s="367"/>
      <c r="AE252" s="367"/>
      <c r="AF252" s="367"/>
      <c r="AH252" s="367"/>
      <c r="AI252" s="367"/>
      <c r="AJ252" s="367"/>
      <c r="AK252" s="367"/>
      <c r="AL252" s="367"/>
      <c r="AN252" s="367"/>
      <c r="AO252" s="367"/>
      <c r="AP252" s="367"/>
      <c r="AQ252" s="367"/>
      <c r="AR252" s="367"/>
      <c r="AS252" s="367"/>
      <c r="AT252" s="367"/>
      <c r="AU252" s="367"/>
      <c r="AV252" s="367"/>
      <c r="AW252" s="367"/>
      <c r="AX252" s="367"/>
      <c r="AY252" s="367"/>
      <c r="AZ252" s="367"/>
      <c r="BA252" s="367"/>
      <c r="BB252" s="367"/>
      <c r="BC252" s="367"/>
      <c r="BD252" s="367"/>
      <c r="BE252" s="367"/>
    </row>
    <row r="253" spans="27:57" ht="30" customHeight="1">
      <c r="AA253" s="367"/>
      <c r="AB253" s="367"/>
      <c r="AC253" s="374"/>
      <c r="AD253" s="367"/>
      <c r="AE253" s="367"/>
      <c r="AF253" s="367"/>
      <c r="AH253" s="367"/>
      <c r="AI253" s="367"/>
      <c r="AJ253" s="367"/>
      <c r="AK253" s="367"/>
      <c r="AL253" s="367"/>
      <c r="AN253" s="367"/>
      <c r="AO253" s="367"/>
      <c r="AP253" s="367"/>
      <c r="AQ253" s="367"/>
      <c r="AR253" s="367"/>
      <c r="AS253" s="367"/>
      <c r="AT253" s="367"/>
      <c r="AU253" s="367"/>
      <c r="AV253" s="367"/>
      <c r="AW253" s="367"/>
      <c r="AX253" s="367"/>
      <c r="AY253" s="367"/>
      <c r="AZ253" s="367"/>
      <c r="BA253" s="367"/>
      <c r="BB253" s="367"/>
      <c r="BC253" s="367"/>
      <c r="BD253" s="367"/>
      <c r="BE253" s="367"/>
    </row>
    <row r="254" spans="27:57" ht="30" customHeight="1">
      <c r="AA254" s="367"/>
      <c r="AB254" s="367"/>
      <c r="AC254" s="374"/>
      <c r="AD254" s="367"/>
      <c r="AE254" s="367"/>
      <c r="AF254" s="367"/>
      <c r="AH254" s="367"/>
      <c r="AI254" s="367"/>
      <c r="AJ254" s="367"/>
      <c r="AK254" s="367"/>
      <c r="AL254" s="367"/>
      <c r="AN254" s="367"/>
      <c r="AO254" s="367"/>
      <c r="AP254" s="367"/>
      <c r="AQ254" s="367"/>
      <c r="AR254" s="367"/>
      <c r="AS254" s="367"/>
      <c r="AT254" s="367"/>
      <c r="AU254" s="367"/>
      <c r="AV254" s="367"/>
      <c r="AW254" s="367"/>
      <c r="AX254" s="367"/>
      <c r="AY254" s="367"/>
      <c r="AZ254" s="367"/>
      <c r="BA254" s="367"/>
      <c r="BB254" s="367"/>
      <c r="BC254" s="367"/>
      <c r="BD254" s="367"/>
      <c r="BE254" s="367"/>
    </row>
    <row r="255" spans="27:57" ht="30" customHeight="1">
      <c r="AA255" s="367"/>
      <c r="AB255" s="367"/>
      <c r="AC255" s="374"/>
      <c r="AD255" s="367"/>
      <c r="AE255" s="367"/>
      <c r="AF255" s="367"/>
      <c r="AH255" s="367"/>
      <c r="AI255" s="367"/>
      <c r="AJ255" s="367"/>
      <c r="AK255" s="367"/>
      <c r="AL255" s="367"/>
      <c r="AN255" s="367"/>
      <c r="AO255" s="367"/>
      <c r="AP255" s="367"/>
      <c r="AQ255" s="367"/>
      <c r="AR255" s="367"/>
      <c r="AS255" s="367"/>
      <c r="AT255" s="367"/>
      <c r="AU255" s="367"/>
      <c r="AV255" s="367"/>
      <c r="AW255" s="367"/>
      <c r="AX255" s="367"/>
      <c r="AY255" s="367"/>
      <c r="AZ255" s="367"/>
      <c r="BA255" s="367"/>
      <c r="BB255" s="367"/>
      <c r="BC255" s="367"/>
      <c r="BD255" s="367"/>
      <c r="BE255" s="367"/>
    </row>
    <row r="256" spans="27:57" ht="30" customHeight="1">
      <c r="AA256" s="367"/>
      <c r="AB256" s="367"/>
      <c r="AC256" s="374"/>
      <c r="AD256" s="367"/>
      <c r="AE256" s="367"/>
      <c r="AF256" s="367"/>
      <c r="AH256" s="367"/>
      <c r="AI256" s="367"/>
      <c r="AJ256" s="367"/>
      <c r="AK256" s="367"/>
      <c r="AL256" s="367"/>
      <c r="AN256" s="367"/>
      <c r="AO256" s="367"/>
      <c r="AP256" s="367"/>
      <c r="AQ256" s="367"/>
      <c r="AR256" s="367"/>
      <c r="AS256" s="367"/>
      <c r="AT256" s="367"/>
      <c r="AU256" s="367"/>
      <c r="AV256" s="367"/>
      <c r="AW256" s="367"/>
      <c r="AX256" s="367"/>
      <c r="AY256" s="367"/>
      <c r="AZ256" s="367"/>
      <c r="BA256" s="367"/>
      <c r="BB256" s="367"/>
      <c r="BC256" s="367"/>
      <c r="BD256" s="367"/>
      <c r="BE256" s="367"/>
    </row>
    <row r="257" spans="27:57" ht="30" customHeight="1">
      <c r="AA257" s="367"/>
      <c r="AB257" s="367"/>
      <c r="AC257" s="374"/>
      <c r="AD257" s="367"/>
      <c r="AE257" s="367"/>
      <c r="AF257" s="367"/>
      <c r="AH257" s="367"/>
      <c r="AI257" s="367"/>
      <c r="AJ257" s="367"/>
      <c r="AK257" s="367"/>
      <c r="AL257" s="367"/>
      <c r="AN257" s="367"/>
      <c r="AO257" s="367"/>
      <c r="AP257" s="367"/>
      <c r="AQ257" s="367"/>
      <c r="AR257" s="367"/>
      <c r="AS257" s="367"/>
      <c r="AT257" s="367"/>
      <c r="AU257" s="367"/>
      <c r="AV257" s="367"/>
      <c r="AW257" s="367"/>
      <c r="AX257" s="367"/>
      <c r="AY257" s="367"/>
      <c r="AZ257" s="367"/>
      <c r="BA257" s="367"/>
      <c r="BB257" s="367"/>
      <c r="BC257" s="367"/>
      <c r="BD257" s="367"/>
      <c r="BE257" s="367"/>
    </row>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row r="547" ht="30" customHeight="1"/>
    <row r="548" ht="30" customHeight="1"/>
    <row r="549" ht="30" customHeight="1"/>
    <row r="550" ht="30" customHeight="1"/>
    <row r="551" ht="30" customHeight="1"/>
    <row r="552" ht="30" customHeight="1"/>
    <row r="553" ht="30" customHeight="1"/>
    <row r="554" ht="30" customHeight="1"/>
    <row r="555" ht="30" customHeight="1"/>
    <row r="556" ht="30" customHeight="1"/>
    <row r="557" ht="30" customHeight="1"/>
    <row r="558" ht="30" customHeight="1"/>
    <row r="559" ht="30" customHeight="1"/>
    <row r="560" ht="30" customHeight="1"/>
    <row r="561" ht="30" customHeight="1"/>
    <row r="562" ht="30" customHeight="1"/>
    <row r="563" ht="30" customHeight="1"/>
    <row r="564" ht="30" customHeight="1"/>
    <row r="565" ht="30" customHeight="1"/>
    <row r="566" ht="30" customHeight="1"/>
    <row r="567" ht="30" customHeight="1"/>
    <row r="568" ht="30" customHeight="1"/>
    <row r="569" ht="30" customHeight="1"/>
    <row r="570" ht="30" customHeight="1"/>
    <row r="571" ht="30" customHeight="1"/>
    <row r="572" ht="30" customHeight="1"/>
    <row r="573" ht="30" customHeight="1"/>
    <row r="574" ht="30" customHeight="1"/>
    <row r="575" ht="30" customHeight="1"/>
    <row r="576" ht="30" customHeight="1"/>
    <row r="577" ht="30" customHeight="1"/>
    <row r="578" ht="30" customHeight="1"/>
    <row r="579" ht="30" customHeight="1"/>
    <row r="580" ht="30" customHeight="1"/>
    <row r="581" ht="30" customHeight="1"/>
    <row r="582" ht="30" customHeight="1"/>
    <row r="583" ht="30" customHeight="1"/>
    <row r="584" ht="30" customHeight="1"/>
    <row r="585" ht="30" customHeight="1"/>
    <row r="586" ht="30" customHeight="1"/>
    <row r="587" ht="30" customHeight="1"/>
    <row r="588" ht="30" customHeight="1"/>
    <row r="589" ht="30" customHeight="1"/>
    <row r="590" ht="30" customHeight="1"/>
    <row r="591" ht="30" customHeight="1"/>
    <row r="592" ht="30" customHeight="1"/>
    <row r="593" ht="30" customHeight="1"/>
    <row r="594" ht="30" customHeight="1"/>
    <row r="595" ht="30" customHeight="1"/>
    <row r="596" ht="30" customHeight="1"/>
    <row r="597" ht="30" customHeight="1"/>
    <row r="598" ht="30" customHeight="1"/>
    <row r="599" ht="30" customHeight="1"/>
    <row r="600" ht="30" customHeight="1"/>
    <row r="601" ht="30" customHeight="1"/>
    <row r="602" ht="30" customHeight="1"/>
    <row r="603" ht="30" customHeight="1"/>
    <row r="604" ht="30" customHeight="1"/>
    <row r="605" ht="30" customHeight="1"/>
    <row r="606" ht="30" customHeight="1"/>
    <row r="607" ht="30" customHeight="1"/>
    <row r="608" ht="30" customHeight="1"/>
    <row r="609" ht="30" customHeight="1"/>
    <row r="610" ht="30" customHeight="1"/>
    <row r="611" ht="30" customHeight="1"/>
    <row r="612" ht="30" customHeight="1"/>
    <row r="613" ht="30" customHeight="1"/>
    <row r="614" ht="30" customHeight="1"/>
    <row r="615" ht="30" customHeight="1"/>
    <row r="616" ht="30" customHeight="1"/>
    <row r="617" ht="30" customHeight="1"/>
    <row r="618" ht="30" customHeight="1"/>
    <row r="619" ht="30" customHeight="1"/>
    <row r="620" ht="30" customHeight="1"/>
    <row r="621" ht="30" customHeight="1"/>
    <row r="622" ht="30" customHeight="1"/>
    <row r="623" ht="30" customHeight="1"/>
    <row r="624" ht="30" customHeight="1"/>
    <row r="625" ht="30" customHeight="1"/>
    <row r="626" ht="30" customHeight="1"/>
    <row r="627" ht="30" customHeight="1"/>
    <row r="628" ht="30" customHeight="1"/>
    <row r="629" ht="30" customHeight="1"/>
    <row r="630" ht="30" customHeight="1"/>
    <row r="631" ht="30" customHeight="1"/>
    <row r="632" ht="30" customHeight="1"/>
    <row r="633" ht="30" customHeight="1"/>
    <row r="634" ht="30" customHeight="1"/>
    <row r="635" ht="30" customHeight="1"/>
    <row r="636" ht="30" customHeight="1"/>
    <row r="637" ht="30" customHeight="1"/>
    <row r="638" ht="30" customHeight="1"/>
    <row r="639" ht="30" customHeight="1"/>
    <row r="640" ht="30" customHeight="1"/>
    <row r="641" ht="30" customHeight="1"/>
    <row r="642" ht="30" customHeight="1"/>
    <row r="643" ht="30" customHeight="1"/>
    <row r="644" ht="30" customHeight="1"/>
    <row r="645" ht="30" customHeight="1"/>
    <row r="646" ht="30" customHeight="1"/>
    <row r="647" ht="30" customHeight="1"/>
    <row r="648" ht="30" customHeight="1"/>
    <row r="649" ht="30" customHeight="1"/>
    <row r="650" ht="30" customHeight="1"/>
    <row r="651" ht="30" customHeight="1"/>
    <row r="652" ht="30" customHeight="1"/>
    <row r="653" ht="30" customHeight="1"/>
    <row r="654" ht="30" customHeight="1"/>
    <row r="655" ht="30" customHeight="1"/>
    <row r="656" ht="30" customHeight="1"/>
    <row r="657" ht="30" customHeight="1"/>
    <row r="658" ht="30" customHeight="1"/>
    <row r="659" ht="30" customHeight="1"/>
    <row r="660" ht="30" customHeight="1"/>
    <row r="661" ht="30" customHeight="1"/>
    <row r="662" ht="30" customHeight="1"/>
    <row r="663" ht="30" customHeight="1"/>
    <row r="664" ht="30" customHeight="1"/>
    <row r="665" ht="30" customHeight="1"/>
    <row r="666" ht="30" customHeight="1"/>
    <row r="667" ht="30" customHeight="1"/>
    <row r="668" ht="30" customHeight="1"/>
    <row r="669" ht="30" customHeight="1"/>
    <row r="670" ht="30" customHeight="1"/>
    <row r="671" ht="30" customHeight="1"/>
    <row r="672" ht="30" customHeight="1"/>
    <row r="673" ht="30" customHeight="1"/>
    <row r="674" ht="30" customHeight="1"/>
    <row r="675" ht="30" customHeight="1"/>
    <row r="676" ht="30" customHeight="1"/>
    <row r="677" ht="30" customHeight="1"/>
    <row r="678" ht="30" customHeight="1"/>
    <row r="679" ht="30" customHeight="1"/>
    <row r="680" ht="30" customHeight="1"/>
    <row r="681" ht="30" customHeight="1"/>
    <row r="682" ht="30" customHeight="1"/>
    <row r="683" ht="30" customHeight="1"/>
    <row r="684" ht="30" customHeight="1"/>
    <row r="685" ht="30" customHeight="1"/>
    <row r="686" ht="30" customHeight="1"/>
    <row r="687" ht="30" customHeight="1"/>
    <row r="688" ht="30" customHeight="1"/>
    <row r="689" ht="30" customHeight="1"/>
    <row r="690" ht="30" customHeight="1"/>
    <row r="691" ht="30" customHeight="1"/>
    <row r="692" ht="30" customHeight="1"/>
    <row r="693" ht="30" customHeight="1"/>
    <row r="694" ht="30" customHeight="1"/>
    <row r="695" ht="30" customHeight="1"/>
    <row r="696" ht="30" customHeight="1"/>
    <row r="697" ht="30" customHeight="1"/>
    <row r="698" ht="30" customHeight="1"/>
    <row r="699" ht="30" customHeight="1"/>
    <row r="700" ht="30" customHeight="1"/>
    <row r="701" ht="30" customHeight="1"/>
    <row r="702" ht="30" customHeight="1"/>
    <row r="703" ht="30" customHeight="1"/>
    <row r="704" ht="30" customHeight="1"/>
    <row r="705" ht="30" customHeight="1"/>
    <row r="706" ht="30" customHeight="1"/>
    <row r="707" ht="30" customHeight="1"/>
    <row r="708" ht="30" customHeight="1"/>
    <row r="709" ht="30" customHeight="1"/>
    <row r="710" ht="30" customHeight="1"/>
    <row r="711" ht="30" customHeight="1"/>
    <row r="712" ht="30" customHeight="1"/>
    <row r="713" ht="30" customHeight="1"/>
    <row r="714" ht="30" customHeight="1"/>
    <row r="715" ht="30" customHeight="1"/>
    <row r="716" ht="30" customHeight="1"/>
    <row r="717" ht="30" customHeight="1"/>
    <row r="718" ht="30" customHeight="1"/>
    <row r="719" ht="30" customHeight="1"/>
    <row r="720" ht="30" customHeight="1"/>
    <row r="721" ht="30" customHeight="1"/>
    <row r="722" ht="30" customHeight="1"/>
    <row r="723" ht="30" customHeight="1"/>
    <row r="724" ht="30" customHeight="1"/>
    <row r="725" ht="30" customHeight="1"/>
    <row r="726" ht="30" customHeight="1"/>
    <row r="727" ht="30" customHeight="1"/>
    <row r="728" ht="30" customHeight="1"/>
    <row r="729" ht="30" customHeight="1"/>
    <row r="730" ht="30" customHeight="1"/>
    <row r="731" ht="30" customHeight="1"/>
    <row r="732" ht="30" customHeight="1"/>
    <row r="733" ht="30" customHeight="1"/>
    <row r="734" ht="30" customHeight="1"/>
    <row r="735" ht="30" customHeight="1"/>
    <row r="736" ht="30" customHeight="1"/>
    <row r="737" ht="30" customHeight="1"/>
    <row r="738" ht="30" customHeight="1"/>
    <row r="739" ht="30" customHeight="1"/>
    <row r="740" ht="30" customHeight="1"/>
    <row r="741" ht="30" customHeight="1"/>
    <row r="742" ht="30" customHeight="1"/>
    <row r="743" ht="30" customHeight="1"/>
    <row r="744" ht="30" customHeight="1"/>
    <row r="745" ht="30" customHeight="1"/>
    <row r="746" ht="30" customHeight="1"/>
    <row r="747" ht="30" customHeight="1"/>
    <row r="748" ht="30" customHeight="1"/>
    <row r="749" ht="30" customHeight="1"/>
    <row r="750" ht="30" customHeight="1"/>
    <row r="751" ht="30" customHeight="1"/>
    <row r="752" ht="30" customHeight="1"/>
    <row r="753" ht="30" customHeight="1"/>
    <row r="754" ht="30" customHeight="1"/>
    <row r="755" ht="30" customHeight="1"/>
    <row r="756" ht="30" customHeight="1"/>
    <row r="757" ht="30" customHeight="1"/>
    <row r="758" ht="30" customHeight="1"/>
    <row r="759" ht="30" customHeight="1"/>
    <row r="760" ht="30" customHeight="1"/>
    <row r="761" ht="30" customHeight="1"/>
    <row r="762" ht="30" customHeight="1"/>
    <row r="763" ht="30" customHeight="1"/>
    <row r="764" ht="30" customHeight="1"/>
    <row r="765" ht="30" customHeight="1"/>
    <row r="766" ht="30" customHeight="1"/>
    <row r="767" ht="30" customHeight="1"/>
    <row r="768" ht="30" customHeight="1"/>
    <row r="769" ht="30" customHeight="1"/>
    <row r="770" ht="30" customHeight="1"/>
    <row r="771" ht="30" customHeight="1"/>
    <row r="772" ht="30" customHeight="1"/>
    <row r="773" ht="30" customHeight="1"/>
    <row r="774" ht="30" customHeight="1"/>
    <row r="775" ht="30" customHeight="1"/>
    <row r="776" ht="30" customHeight="1"/>
    <row r="777" ht="30" customHeight="1"/>
    <row r="778" ht="30" customHeight="1"/>
    <row r="779" ht="30" customHeight="1"/>
    <row r="780" ht="30" customHeight="1"/>
    <row r="781" ht="30" customHeight="1"/>
    <row r="782" ht="30" customHeight="1"/>
    <row r="783" ht="30" customHeight="1"/>
    <row r="784" ht="30" customHeight="1"/>
    <row r="785" ht="30" customHeight="1"/>
    <row r="786" ht="30" customHeight="1"/>
    <row r="787" ht="30" customHeight="1"/>
    <row r="788" ht="30" customHeight="1"/>
    <row r="789" ht="30" customHeight="1"/>
    <row r="790" ht="30" customHeight="1"/>
    <row r="791" ht="30" customHeight="1"/>
    <row r="792" ht="30" customHeight="1"/>
    <row r="793" ht="30" customHeight="1"/>
    <row r="794" ht="30" customHeight="1"/>
    <row r="795" ht="30" customHeight="1"/>
    <row r="796" ht="30" customHeight="1"/>
    <row r="797" ht="30" customHeight="1"/>
    <row r="798" ht="30" customHeight="1"/>
    <row r="799" ht="30" customHeight="1"/>
    <row r="800" ht="30" customHeight="1"/>
    <row r="801" ht="30" customHeight="1"/>
    <row r="802" ht="30" customHeight="1"/>
    <row r="803" ht="30" customHeight="1"/>
    <row r="804" ht="30" customHeight="1"/>
    <row r="805" ht="30" customHeight="1"/>
    <row r="806" ht="30" customHeight="1"/>
    <row r="807" ht="30" customHeight="1"/>
    <row r="808" ht="30" customHeight="1"/>
    <row r="809" ht="30" customHeight="1"/>
    <row r="810" ht="30" customHeight="1"/>
    <row r="811" ht="30" customHeight="1"/>
    <row r="812" ht="30" customHeight="1"/>
    <row r="813" ht="30" customHeight="1"/>
    <row r="814" ht="30" customHeight="1"/>
    <row r="815" ht="30" customHeight="1"/>
    <row r="816" ht="30" customHeight="1"/>
    <row r="817" ht="30" customHeight="1"/>
    <row r="818" ht="30" customHeight="1"/>
    <row r="819" ht="30" customHeight="1"/>
    <row r="820" ht="30" customHeight="1"/>
    <row r="821" ht="30" customHeight="1"/>
    <row r="822" ht="30" customHeight="1"/>
    <row r="823" ht="30" customHeight="1"/>
    <row r="824" ht="30" customHeight="1"/>
    <row r="825" ht="30" customHeight="1"/>
    <row r="826" ht="30" customHeight="1"/>
    <row r="827" ht="30" customHeight="1"/>
    <row r="828" ht="30" customHeight="1"/>
    <row r="829" ht="30" customHeight="1"/>
    <row r="830" ht="30" customHeight="1"/>
    <row r="831" ht="30" customHeight="1"/>
    <row r="832" ht="30" customHeight="1"/>
    <row r="833" ht="30" customHeight="1"/>
    <row r="834" ht="30" customHeight="1"/>
    <row r="835" ht="30" customHeight="1"/>
    <row r="836" ht="30" customHeight="1"/>
    <row r="837" ht="30" customHeight="1"/>
    <row r="838" ht="30" customHeight="1"/>
    <row r="839" ht="30" customHeight="1"/>
    <row r="840" ht="30" customHeight="1"/>
    <row r="841" ht="30" customHeight="1"/>
    <row r="842" ht="30" customHeight="1"/>
    <row r="843" ht="30" customHeight="1"/>
    <row r="844" ht="30" customHeight="1"/>
    <row r="845" ht="30" customHeight="1"/>
    <row r="846" ht="30" customHeight="1"/>
    <row r="847" ht="30" customHeight="1"/>
    <row r="848" ht="30" customHeight="1"/>
    <row r="849" ht="30" customHeight="1"/>
    <row r="850" ht="30" customHeight="1"/>
    <row r="851" ht="30" customHeight="1"/>
    <row r="852" ht="30" customHeight="1"/>
    <row r="853" ht="30" customHeight="1"/>
    <row r="854" ht="30" customHeight="1"/>
    <row r="855" ht="30" customHeight="1"/>
    <row r="856" ht="30" customHeight="1"/>
    <row r="857" ht="30" customHeight="1"/>
    <row r="858" ht="30" customHeight="1"/>
    <row r="859" ht="30" customHeight="1"/>
    <row r="860" ht="30" customHeight="1"/>
    <row r="861" ht="30" customHeight="1"/>
    <row r="862" ht="30" customHeight="1"/>
    <row r="863" ht="30" customHeight="1"/>
    <row r="864" ht="30" customHeight="1"/>
    <row r="865" ht="30" customHeight="1"/>
    <row r="866" ht="30" customHeight="1"/>
    <row r="867" ht="30" customHeight="1"/>
    <row r="868" ht="30" customHeight="1"/>
    <row r="869" ht="30" customHeight="1"/>
    <row r="870" ht="30" customHeight="1"/>
    <row r="871" ht="30" customHeight="1"/>
    <row r="872" ht="30" customHeight="1"/>
    <row r="873" ht="30" customHeight="1"/>
    <row r="874" ht="30" customHeight="1"/>
    <row r="875" ht="30" customHeight="1"/>
    <row r="876" ht="30" customHeight="1"/>
    <row r="877" ht="30" customHeight="1"/>
    <row r="878" ht="30" customHeight="1"/>
    <row r="879" ht="30" customHeight="1"/>
    <row r="880" ht="30" customHeight="1"/>
    <row r="881" ht="30" customHeight="1"/>
    <row r="882" ht="30" customHeight="1"/>
    <row r="883" ht="30" customHeight="1"/>
    <row r="884" ht="30" customHeight="1"/>
    <row r="885" ht="30" customHeight="1"/>
    <row r="886" ht="30" customHeight="1"/>
    <row r="887" ht="30" customHeight="1"/>
    <row r="888" ht="30" customHeight="1"/>
    <row r="889" ht="30" customHeight="1"/>
    <row r="890" ht="30" customHeight="1"/>
    <row r="891" ht="30" customHeight="1"/>
    <row r="892" ht="30" customHeight="1"/>
    <row r="893" ht="30" customHeight="1"/>
    <row r="894" ht="30" customHeight="1"/>
    <row r="895" ht="30" customHeight="1"/>
    <row r="896" ht="30" customHeight="1"/>
    <row r="897" ht="30" customHeight="1"/>
    <row r="898" ht="30" customHeight="1"/>
    <row r="899" ht="30" customHeight="1"/>
    <row r="900" ht="30" customHeight="1"/>
    <row r="901" ht="30" customHeight="1"/>
    <row r="902" ht="30" customHeight="1"/>
    <row r="903" ht="30" customHeight="1"/>
    <row r="904" ht="30" customHeight="1"/>
    <row r="905" ht="30" customHeight="1"/>
    <row r="906" ht="30" customHeight="1"/>
    <row r="907" ht="30" customHeight="1"/>
    <row r="908" ht="30" customHeight="1"/>
    <row r="909" ht="30" customHeight="1"/>
    <row r="910" ht="30" customHeight="1"/>
    <row r="911" ht="30" customHeight="1"/>
    <row r="912" ht="30" customHeight="1"/>
    <row r="913" ht="30" customHeight="1"/>
    <row r="914" ht="30" customHeight="1"/>
    <row r="915" ht="30" customHeight="1"/>
    <row r="916" ht="30" customHeight="1"/>
    <row r="917" ht="30" customHeight="1"/>
    <row r="918" ht="30" customHeight="1"/>
    <row r="919" ht="30" customHeight="1"/>
    <row r="920" ht="30" customHeight="1"/>
    <row r="921" ht="30" customHeight="1"/>
    <row r="922" ht="30" customHeight="1"/>
    <row r="923" ht="30" customHeight="1"/>
    <row r="924" ht="30" customHeight="1"/>
    <row r="925" ht="30" customHeight="1"/>
    <row r="926" ht="30" customHeight="1"/>
    <row r="927" ht="30" customHeight="1"/>
    <row r="928" ht="30" customHeight="1"/>
    <row r="929" ht="30" customHeight="1"/>
    <row r="930" ht="30" customHeight="1"/>
    <row r="931" ht="30" customHeight="1"/>
    <row r="932" ht="30" customHeight="1"/>
    <row r="933" ht="30" customHeight="1"/>
    <row r="934" ht="30" customHeight="1"/>
    <row r="935" ht="30" customHeight="1"/>
    <row r="936" ht="30" customHeight="1"/>
    <row r="937" ht="30" customHeight="1"/>
    <row r="938" ht="30" customHeight="1"/>
    <row r="939" ht="30" customHeight="1"/>
    <row r="940" ht="30" customHeight="1"/>
    <row r="941" ht="30" customHeight="1"/>
    <row r="942" ht="30" customHeight="1"/>
    <row r="943" ht="30" customHeight="1"/>
    <row r="944" ht="30" customHeight="1"/>
    <row r="945" ht="30" customHeight="1"/>
    <row r="946" ht="30" customHeight="1"/>
    <row r="947" ht="30" customHeight="1"/>
    <row r="948" ht="30" customHeight="1"/>
    <row r="949" ht="30" customHeight="1"/>
    <row r="950" ht="30" customHeight="1"/>
    <row r="951" ht="30" customHeight="1"/>
    <row r="952" ht="30" customHeight="1"/>
    <row r="953" ht="30" customHeight="1"/>
    <row r="954" ht="30" customHeight="1"/>
    <row r="955" ht="30" customHeight="1"/>
    <row r="956" ht="30" customHeight="1"/>
    <row r="957" ht="30" customHeight="1"/>
    <row r="958" ht="30" customHeight="1"/>
    <row r="959" ht="30" customHeight="1"/>
    <row r="960" ht="30" customHeight="1"/>
    <row r="961" ht="30" customHeight="1"/>
    <row r="962" ht="30" customHeight="1"/>
    <row r="963" ht="30" customHeight="1"/>
    <row r="964" ht="30" customHeight="1"/>
    <row r="965" ht="30" customHeight="1"/>
    <row r="966" ht="30" customHeight="1"/>
    <row r="967" ht="30" customHeight="1"/>
    <row r="968" ht="30" customHeight="1"/>
    <row r="969" ht="30" customHeight="1"/>
    <row r="970" ht="30" customHeight="1"/>
    <row r="971" ht="30" customHeight="1"/>
    <row r="972" ht="30" customHeight="1"/>
    <row r="973" ht="30" customHeight="1"/>
    <row r="974" ht="30" customHeight="1"/>
    <row r="975" ht="30" customHeight="1"/>
    <row r="976" ht="30" customHeight="1"/>
    <row r="977" ht="30" customHeight="1"/>
    <row r="978" ht="30" customHeight="1"/>
    <row r="979" ht="30" customHeight="1"/>
    <row r="980" ht="30" customHeight="1"/>
    <row r="981" ht="30" customHeight="1"/>
    <row r="982" ht="30" customHeight="1"/>
    <row r="983" ht="30" customHeight="1"/>
    <row r="984" ht="30" customHeight="1"/>
    <row r="985" ht="30" customHeight="1"/>
    <row r="986" ht="30" customHeight="1"/>
    <row r="987" ht="30" customHeight="1"/>
    <row r="988" ht="30" customHeight="1"/>
    <row r="989" ht="30" customHeight="1"/>
    <row r="990" ht="30" customHeight="1"/>
    <row r="991" ht="30" customHeight="1"/>
    <row r="992" ht="30" customHeight="1"/>
    <row r="993" ht="30" customHeight="1"/>
    <row r="994" ht="30" customHeight="1"/>
    <row r="995" ht="30" customHeight="1"/>
    <row r="996" ht="30" customHeight="1"/>
    <row r="997" ht="30" customHeight="1"/>
    <row r="998" ht="30" customHeight="1"/>
    <row r="999" ht="30" customHeight="1"/>
    <row r="1000" ht="30" customHeight="1"/>
    <row r="1001" ht="30" customHeight="1"/>
    <row r="1002" ht="30" customHeight="1"/>
    <row r="1003" ht="30" customHeight="1"/>
    <row r="1004" ht="30" customHeight="1"/>
    <row r="1005" ht="30" customHeight="1"/>
    <row r="1006" ht="30" customHeight="1"/>
    <row r="1007" ht="30" customHeight="1"/>
    <row r="1008" ht="30" customHeight="1"/>
    <row r="1009" ht="30" customHeight="1"/>
    <row r="1010" ht="30" customHeight="1"/>
    <row r="1011" ht="30" customHeight="1"/>
    <row r="1012" ht="30" customHeight="1"/>
    <row r="1013" ht="30" customHeight="1"/>
    <row r="1014" ht="30" customHeight="1"/>
    <row r="1015" ht="30" customHeight="1"/>
    <row r="1016" ht="30" customHeight="1"/>
    <row r="1017" ht="30" customHeight="1"/>
    <row r="1018" ht="30" customHeight="1"/>
    <row r="1019" ht="30" customHeight="1"/>
    <row r="1020" ht="30" customHeight="1"/>
    <row r="1021" ht="30" customHeight="1"/>
    <row r="1022" ht="30" customHeight="1"/>
    <row r="1023" ht="30" customHeight="1"/>
    <row r="1024" ht="30" customHeight="1"/>
    <row r="1025" ht="30" customHeight="1"/>
    <row r="1026" ht="30" customHeight="1"/>
    <row r="1027" ht="30" customHeight="1"/>
    <row r="1028" ht="30" customHeight="1"/>
    <row r="1029" ht="30" customHeight="1"/>
    <row r="1030" ht="30" customHeight="1"/>
    <row r="1031" ht="30" customHeight="1"/>
    <row r="1032" ht="30" customHeight="1"/>
    <row r="1033" ht="30" customHeight="1"/>
    <row r="1034" ht="30" customHeight="1"/>
    <row r="1035" ht="30" customHeight="1"/>
    <row r="1036" ht="30" customHeight="1"/>
    <row r="1037" ht="30" customHeight="1"/>
    <row r="1038" ht="30" customHeight="1"/>
    <row r="1039" ht="30" customHeight="1"/>
    <row r="1040" ht="30" customHeight="1"/>
    <row r="1041" ht="30" customHeight="1"/>
    <row r="1042" ht="30" customHeight="1"/>
    <row r="1043" ht="30" customHeight="1"/>
    <row r="1044" ht="30" customHeight="1"/>
    <row r="1045" ht="30" customHeight="1"/>
    <row r="1046" ht="30" customHeight="1"/>
    <row r="1047" ht="30" customHeight="1"/>
    <row r="1048" ht="30" customHeight="1"/>
    <row r="1049" ht="30" customHeight="1"/>
    <row r="1050" ht="30" customHeight="1"/>
    <row r="1051" ht="30" customHeight="1"/>
    <row r="1052" ht="30" customHeight="1"/>
    <row r="1053" ht="30" customHeight="1"/>
    <row r="1054" ht="30" customHeight="1"/>
    <row r="1055" ht="30" customHeight="1"/>
    <row r="1056" ht="30" customHeight="1"/>
    <row r="1057" ht="30" customHeight="1"/>
    <row r="1058" ht="30" customHeight="1"/>
    <row r="1059" ht="30" customHeight="1"/>
    <row r="1060" ht="30" customHeight="1"/>
    <row r="1061" ht="30" customHeight="1"/>
    <row r="1062" ht="30" customHeight="1"/>
    <row r="1063" ht="30" customHeight="1"/>
    <row r="1064" ht="30" customHeight="1"/>
    <row r="1065" ht="30" customHeight="1"/>
    <row r="1066" ht="30" customHeight="1"/>
    <row r="1067" ht="30" customHeight="1"/>
    <row r="1068" ht="30" customHeight="1"/>
    <row r="1069" ht="30" customHeight="1"/>
    <row r="1070" ht="30" customHeight="1"/>
    <row r="1071" ht="30" customHeight="1"/>
    <row r="1072" ht="30" customHeight="1"/>
    <row r="1073" ht="30" customHeight="1"/>
    <row r="1074" ht="30" customHeight="1"/>
    <row r="1075" ht="30" customHeight="1"/>
    <row r="1076" ht="30" customHeight="1"/>
    <row r="1077" ht="30" customHeight="1"/>
    <row r="1078" ht="30" customHeight="1"/>
    <row r="1079" ht="30" customHeight="1"/>
    <row r="1080" ht="30" customHeight="1"/>
    <row r="1081" ht="30" customHeight="1"/>
    <row r="1082" ht="30" customHeight="1"/>
    <row r="1083" ht="30" customHeight="1"/>
    <row r="1084" ht="30" customHeight="1"/>
    <row r="1085" ht="30" customHeight="1"/>
    <row r="1086" ht="30" customHeight="1"/>
    <row r="1087" ht="30" customHeight="1"/>
    <row r="1088" ht="30" customHeight="1"/>
    <row r="1089" ht="30" customHeight="1"/>
    <row r="1090" ht="30" customHeight="1"/>
    <row r="1091" ht="30" customHeight="1"/>
    <row r="1092" ht="30" customHeight="1"/>
    <row r="1093" ht="30" customHeight="1"/>
    <row r="1094" ht="30" customHeight="1"/>
    <row r="1095" ht="30" customHeight="1"/>
    <row r="1096" ht="30" customHeight="1"/>
    <row r="1097" ht="30" customHeight="1"/>
    <row r="1098" ht="30" customHeight="1"/>
    <row r="1099" ht="30" customHeight="1"/>
    <row r="1100" ht="30" customHeight="1"/>
    <row r="1101" ht="30" customHeight="1"/>
    <row r="1102" ht="30" customHeight="1"/>
    <row r="1103" ht="30" customHeight="1"/>
    <row r="1104" ht="30" customHeight="1"/>
    <row r="1105" ht="30" customHeight="1"/>
    <row r="1106" ht="30" customHeight="1"/>
    <row r="1107" ht="30" customHeight="1"/>
    <row r="1108" ht="30" customHeight="1"/>
    <row r="1109" ht="30" customHeight="1"/>
    <row r="1110" ht="30" customHeight="1"/>
    <row r="1111" ht="30" customHeight="1"/>
    <row r="1112" ht="30" customHeight="1"/>
    <row r="1113" ht="30" customHeight="1"/>
    <row r="1114" ht="30" customHeight="1"/>
    <row r="1115" ht="30" customHeight="1"/>
    <row r="1116" ht="30" customHeight="1"/>
    <row r="1117" ht="30" customHeight="1"/>
    <row r="1118" ht="30" customHeight="1"/>
    <row r="1119" ht="30" customHeight="1"/>
    <row r="1120" ht="30" customHeight="1"/>
    <row r="1121" ht="30" customHeight="1"/>
    <row r="1122" ht="30" customHeight="1"/>
    <row r="1123" ht="30" customHeight="1"/>
    <row r="1124" ht="30" customHeight="1"/>
    <row r="1125" ht="30" customHeight="1"/>
    <row r="1126" ht="30" customHeight="1"/>
    <row r="1127" ht="30" customHeight="1"/>
    <row r="1128" ht="30" customHeight="1"/>
    <row r="1129" ht="30" customHeight="1"/>
    <row r="1130" ht="30" customHeight="1"/>
    <row r="1131" ht="30" customHeight="1"/>
    <row r="1132" ht="30" customHeight="1"/>
    <row r="1133" ht="30" customHeight="1"/>
    <row r="1134" ht="30" customHeight="1"/>
    <row r="1135" ht="30" customHeight="1"/>
    <row r="1136" ht="30" customHeight="1"/>
    <row r="1137" ht="30" customHeight="1"/>
    <row r="1138" ht="30" customHeight="1"/>
    <row r="1139" ht="30" customHeight="1"/>
    <row r="1140" ht="30" customHeight="1"/>
    <row r="1141" ht="30" customHeight="1"/>
    <row r="1142" ht="30" customHeight="1"/>
    <row r="1143" ht="30" customHeight="1"/>
    <row r="1144" ht="30" customHeight="1"/>
    <row r="1145" ht="30" customHeight="1"/>
    <row r="1146" ht="30" customHeight="1"/>
    <row r="1147" ht="30" customHeight="1"/>
    <row r="1148" ht="30" customHeight="1"/>
    <row r="1149" ht="30" customHeight="1"/>
    <row r="1150" ht="30" customHeight="1"/>
    <row r="1151" ht="30" customHeight="1"/>
    <row r="1152" ht="30" customHeight="1"/>
    <row r="1153" ht="30" customHeight="1"/>
    <row r="1154" ht="30" customHeight="1"/>
    <row r="1155" ht="30" customHeight="1"/>
    <row r="1156" ht="30" customHeight="1"/>
    <row r="1157" ht="30" customHeight="1"/>
    <row r="1158" ht="30" customHeight="1"/>
    <row r="1159" ht="30" customHeight="1"/>
    <row r="1160" ht="30" customHeight="1"/>
    <row r="1161" ht="30" customHeight="1"/>
    <row r="1162" ht="30" customHeight="1"/>
    <row r="1163" ht="30" customHeight="1"/>
    <row r="1164" ht="30" customHeight="1"/>
    <row r="1165" ht="30" customHeight="1"/>
    <row r="1166" ht="30" customHeight="1"/>
    <row r="1167" ht="30" customHeight="1"/>
    <row r="1168" ht="30" customHeight="1"/>
    <row r="1169" ht="30" customHeight="1"/>
    <row r="1170" ht="30" customHeight="1"/>
    <row r="1171" ht="30" customHeight="1"/>
    <row r="1172" ht="30" customHeight="1"/>
    <row r="1173" ht="30" customHeight="1"/>
    <row r="1174" ht="30" customHeight="1"/>
    <row r="1175" ht="30" customHeight="1"/>
    <row r="1176" ht="30" customHeight="1"/>
    <row r="1177" ht="30" customHeight="1"/>
    <row r="1178" ht="30" customHeight="1"/>
    <row r="1179" ht="30" customHeight="1"/>
    <row r="1180" ht="30" customHeight="1"/>
    <row r="1181" ht="30" customHeight="1"/>
    <row r="1182" ht="30" customHeight="1"/>
    <row r="1183" ht="30" customHeight="1"/>
    <row r="1184" ht="30" customHeight="1"/>
    <row r="1185" ht="30" customHeight="1"/>
    <row r="1186" ht="30" customHeight="1"/>
    <row r="1187" ht="30" customHeight="1"/>
    <row r="1188" ht="30" customHeight="1"/>
    <row r="1189" ht="30" customHeight="1"/>
    <row r="1190" ht="30" customHeight="1"/>
    <row r="1191" ht="30" customHeight="1"/>
    <row r="1192" ht="30" customHeight="1"/>
    <row r="1193" ht="30" customHeight="1"/>
    <row r="1194" ht="30" customHeight="1"/>
    <row r="1195" ht="30" customHeight="1"/>
    <row r="1196" ht="30" customHeight="1"/>
    <row r="1197" ht="30" customHeight="1"/>
    <row r="1198" ht="30" customHeight="1"/>
    <row r="1199" ht="30" customHeight="1"/>
    <row r="1200" ht="30" customHeight="1"/>
    <row r="1201" ht="30" customHeight="1"/>
    <row r="1202" ht="30" customHeight="1"/>
    <row r="1203" ht="30" customHeight="1"/>
    <row r="1204" ht="30" customHeight="1"/>
    <row r="1205" ht="30" customHeight="1"/>
    <row r="1206" ht="30" customHeight="1"/>
    <row r="1207" ht="30" customHeight="1"/>
    <row r="1208" ht="30" customHeight="1"/>
    <row r="1209" ht="30" customHeight="1"/>
    <row r="1210" ht="30" customHeight="1"/>
    <row r="1211" ht="30" customHeight="1"/>
    <row r="1212" ht="30" customHeight="1"/>
    <row r="1213" ht="30" customHeight="1"/>
    <row r="1214" ht="30" customHeight="1"/>
    <row r="1215" ht="30" customHeight="1"/>
    <row r="1216" ht="30" customHeight="1"/>
    <row r="1217" ht="30" customHeight="1"/>
    <row r="1218" ht="30" customHeight="1"/>
    <row r="1219" ht="30" customHeight="1"/>
    <row r="1220" ht="30" customHeight="1"/>
    <row r="1221" ht="30" customHeight="1"/>
    <row r="1222" ht="30" customHeight="1"/>
    <row r="1223" ht="30" customHeight="1"/>
    <row r="1224" ht="30" customHeight="1"/>
    <row r="1225" ht="30" customHeight="1"/>
    <row r="1226" ht="30" customHeight="1"/>
    <row r="1227" ht="30" customHeight="1"/>
    <row r="1228" ht="30" customHeight="1"/>
    <row r="1229" ht="30" customHeight="1"/>
    <row r="1230" ht="30" customHeight="1"/>
    <row r="1231" ht="30" customHeight="1"/>
    <row r="1232" ht="30" customHeight="1"/>
    <row r="1233" ht="30" customHeight="1"/>
    <row r="1234" ht="30" customHeight="1"/>
    <row r="1235" ht="30" customHeight="1"/>
    <row r="1236" ht="30" customHeight="1"/>
    <row r="1237" ht="30" customHeight="1"/>
    <row r="1238" ht="30" customHeight="1"/>
    <row r="1239" ht="30" customHeight="1"/>
    <row r="1240" ht="30" customHeight="1"/>
    <row r="1241" ht="30" customHeight="1"/>
    <row r="1242" ht="30" customHeight="1"/>
    <row r="1243" ht="30" customHeight="1"/>
    <row r="1244" ht="30" customHeight="1"/>
    <row r="1245" ht="30" customHeight="1"/>
    <row r="1246" ht="30" customHeight="1"/>
    <row r="1247" ht="30" customHeight="1"/>
    <row r="1248" ht="30" customHeight="1"/>
    <row r="1249" ht="30" customHeight="1"/>
    <row r="1250" ht="30" customHeight="1"/>
    <row r="1251" ht="30" customHeight="1"/>
    <row r="1252" ht="30" customHeight="1"/>
    <row r="1253" ht="30" customHeight="1"/>
    <row r="1254" ht="30" customHeight="1"/>
    <row r="1255" ht="30" customHeight="1"/>
    <row r="1256" ht="30" customHeight="1"/>
    <row r="1257" ht="30" customHeight="1"/>
    <row r="1258" ht="30" customHeight="1"/>
    <row r="1259" ht="30" customHeight="1"/>
    <row r="1260" ht="30" customHeight="1"/>
    <row r="1261" ht="30" customHeight="1"/>
    <row r="1262" ht="30" customHeight="1"/>
    <row r="1263" ht="30" customHeight="1"/>
    <row r="1264" ht="30" customHeight="1"/>
    <row r="1265" ht="30" customHeight="1"/>
    <row r="1266" ht="30" customHeight="1"/>
    <row r="1267" ht="30" customHeight="1"/>
    <row r="1268" ht="30" customHeight="1"/>
    <row r="1269" ht="30" customHeight="1"/>
    <row r="1270" ht="30" customHeight="1"/>
    <row r="1271" ht="30" customHeight="1"/>
    <row r="1272" ht="30" customHeight="1"/>
    <row r="1273" ht="30" customHeight="1"/>
    <row r="1274" ht="30" customHeight="1"/>
    <row r="1275" ht="30" customHeight="1"/>
    <row r="1276" ht="30" customHeight="1"/>
    <row r="1277" ht="30" customHeight="1"/>
    <row r="1278" ht="30" customHeight="1"/>
    <row r="1279" ht="30" customHeight="1"/>
    <row r="1280" ht="30" customHeight="1"/>
    <row r="1281" ht="30" customHeight="1"/>
    <row r="1282" ht="30" customHeight="1"/>
    <row r="1283" ht="30" customHeight="1"/>
    <row r="1284" ht="30" customHeight="1"/>
    <row r="1285" ht="30" customHeight="1"/>
    <row r="1286" ht="30" customHeight="1"/>
    <row r="1287" ht="30" customHeight="1"/>
    <row r="1288" ht="30" customHeight="1"/>
    <row r="1289" ht="30" customHeight="1"/>
    <row r="1290" ht="30" customHeight="1"/>
    <row r="1291" ht="30" customHeight="1"/>
    <row r="1292" ht="30" customHeight="1"/>
    <row r="1293" ht="30" customHeight="1"/>
    <row r="1294" ht="30" customHeight="1"/>
    <row r="1295" ht="30" customHeight="1"/>
    <row r="1296" ht="30" customHeight="1"/>
    <row r="1297" ht="30" customHeight="1"/>
    <row r="1298" ht="30" customHeight="1"/>
    <row r="1299" ht="30" customHeight="1"/>
    <row r="1300" ht="30" customHeight="1"/>
    <row r="1301" ht="30" customHeight="1"/>
    <row r="1302" ht="30" customHeight="1"/>
    <row r="1303" ht="30" customHeight="1"/>
    <row r="1304" ht="30" customHeight="1"/>
    <row r="1305" ht="30" customHeight="1"/>
    <row r="1306" ht="30" customHeight="1"/>
    <row r="1307" ht="30" customHeight="1"/>
    <row r="1308" ht="30" customHeight="1"/>
    <row r="1309" ht="30" customHeight="1"/>
    <row r="1310" ht="30" customHeight="1"/>
    <row r="1311" ht="30" customHeight="1"/>
    <row r="1312" ht="30" customHeight="1"/>
    <row r="1313" ht="30" customHeight="1"/>
    <row r="1314" ht="30" customHeight="1"/>
    <row r="1315" ht="30" customHeight="1"/>
    <row r="1316" ht="30" customHeight="1"/>
    <row r="1317" ht="30" customHeight="1"/>
    <row r="1318" ht="30" customHeight="1"/>
    <row r="1319" ht="30" customHeight="1"/>
    <row r="1320" ht="30" customHeight="1"/>
    <row r="1321" ht="30" customHeight="1"/>
    <row r="1322" ht="30" customHeight="1"/>
    <row r="1323" ht="30" customHeight="1"/>
    <row r="1324" ht="30" customHeight="1"/>
    <row r="1325" ht="30" customHeight="1"/>
    <row r="1326" ht="30" customHeight="1"/>
    <row r="1327" ht="30" customHeight="1"/>
    <row r="1328" ht="30" customHeight="1"/>
    <row r="1329" ht="30" customHeight="1"/>
    <row r="1330" ht="30" customHeight="1"/>
    <row r="1331" ht="30" customHeight="1"/>
    <row r="1332" ht="30" customHeight="1"/>
    <row r="1333" ht="30" customHeight="1"/>
    <row r="1334" ht="30" customHeight="1"/>
    <row r="1335" ht="30" customHeight="1"/>
    <row r="1336" ht="30" customHeight="1"/>
    <row r="1337" ht="30" customHeight="1"/>
    <row r="1338" ht="30" customHeight="1"/>
    <row r="1339" ht="30" customHeight="1"/>
    <row r="1340" ht="30" customHeight="1"/>
    <row r="1341" ht="30" customHeight="1"/>
    <row r="1342" ht="30" customHeight="1"/>
    <row r="1343" ht="30" customHeight="1"/>
    <row r="1344" ht="30" customHeight="1"/>
    <row r="1345" ht="30" customHeight="1"/>
    <row r="1346" ht="30" customHeight="1"/>
    <row r="1347" ht="30" customHeight="1"/>
    <row r="1348" ht="30" customHeight="1"/>
    <row r="1349" ht="30" customHeight="1"/>
    <row r="1350" ht="30" customHeight="1"/>
    <row r="1351" ht="30" customHeight="1"/>
    <row r="1352" ht="30" customHeight="1"/>
    <row r="1353" ht="30" customHeight="1"/>
    <row r="1354" ht="30" customHeight="1"/>
    <row r="1355" ht="30" customHeight="1"/>
    <row r="1356" ht="30" customHeight="1"/>
    <row r="1357" ht="30" customHeight="1"/>
    <row r="1358" ht="30" customHeight="1"/>
    <row r="1359" ht="30" customHeight="1"/>
    <row r="1360" ht="30" customHeight="1"/>
    <row r="1361" ht="30" customHeight="1"/>
    <row r="1362" ht="30" customHeight="1"/>
    <row r="1363" ht="30" customHeight="1"/>
    <row r="1364" ht="30" customHeight="1"/>
    <row r="1365" ht="30" customHeight="1"/>
    <row r="1366" ht="30" customHeight="1"/>
    <row r="1367" ht="30" customHeight="1"/>
    <row r="1368" ht="30" customHeight="1"/>
    <row r="1369" ht="30" customHeight="1"/>
    <row r="1370" ht="30" customHeight="1"/>
    <row r="1371" ht="30" customHeight="1"/>
    <row r="1372" ht="30" customHeight="1"/>
    <row r="1373" ht="30" customHeight="1"/>
    <row r="1374" ht="30" customHeight="1"/>
    <row r="1375" ht="30" customHeight="1"/>
    <row r="1376" ht="30" customHeight="1"/>
    <row r="1377" ht="30" customHeight="1"/>
    <row r="1378" ht="30" customHeight="1"/>
    <row r="1379" ht="30" customHeight="1"/>
    <row r="1380" ht="30" customHeight="1"/>
    <row r="1381" ht="30" customHeight="1"/>
    <row r="1382" ht="30" customHeight="1"/>
    <row r="1383" ht="30" customHeight="1"/>
    <row r="1384" ht="30" customHeight="1"/>
    <row r="1385" ht="30" customHeight="1"/>
    <row r="1386" ht="30" customHeight="1"/>
    <row r="1387" ht="30" customHeight="1"/>
    <row r="1388" ht="30" customHeight="1"/>
    <row r="1389" ht="30" customHeight="1"/>
    <row r="1390" ht="30" customHeight="1"/>
    <row r="1391" ht="30" customHeight="1"/>
    <row r="1392" ht="30" customHeight="1"/>
    <row r="1393" ht="30" customHeight="1"/>
    <row r="1394" ht="30" customHeight="1"/>
    <row r="1395" ht="30" customHeight="1"/>
    <row r="1396" ht="30" customHeight="1"/>
    <row r="1397" ht="30" customHeight="1"/>
    <row r="1398" ht="30" customHeight="1"/>
    <row r="1399" ht="30" customHeight="1"/>
    <row r="1400" ht="30" customHeight="1"/>
    <row r="1401" ht="30" customHeight="1"/>
    <row r="1402" ht="30" customHeight="1"/>
    <row r="1403" ht="30" customHeight="1"/>
    <row r="1404" ht="30" customHeight="1"/>
    <row r="1405" ht="30" customHeight="1"/>
    <row r="1406" ht="30" customHeight="1"/>
    <row r="1407" ht="30" customHeight="1"/>
    <row r="1408" ht="30" customHeight="1"/>
    <row r="1409" ht="30" customHeight="1"/>
    <row r="1410" ht="30" customHeight="1"/>
    <row r="1411" ht="30" customHeight="1"/>
    <row r="1412" ht="30" customHeight="1"/>
    <row r="1413" ht="30" customHeight="1"/>
    <row r="1414" ht="30" customHeight="1"/>
    <row r="1415" ht="30" customHeight="1"/>
    <row r="1416" ht="30" customHeight="1"/>
    <row r="1417" ht="30" customHeight="1"/>
    <row r="1418" ht="30" customHeight="1"/>
    <row r="1419" ht="30" customHeight="1"/>
    <row r="1420" ht="30" customHeight="1"/>
    <row r="1421" ht="30" customHeight="1"/>
    <row r="1422" ht="30" customHeight="1"/>
    <row r="1423" ht="30" customHeight="1"/>
    <row r="1424" ht="30" customHeight="1"/>
    <row r="1425" ht="30" customHeight="1"/>
    <row r="1426" ht="30" customHeight="1"/>
    <row r="1427" ht="30" customHeight="1"/>
    <row r="1428" ht="30" customHeight="1"/>
    <row r="1429" ht="30" customHeight="1"/>
    <row r="1430" ht="30" customHeight="1"/>
    <row r="1431" ht="30" customHeight="1"/>
    <row r="1432" ht="30" customHeight="1"/>
    <row r="1433" ht="30" customHeight="1"/>
    <row r="1434" ht="30" customHeight="1"/>
    <row r="1435" ht="30" customHeight="1"/>
    <row r="1436" ht="30" customHeight="1"/>
    <row r="1437" ht="30" customHeight="1"/>
    <row r="1438" ht="30" customHeight="1"/>
    <row r="1439" ht="30" customHeight="1"/>
    <row r="1440" ht="30" customHeight="1"/>
    <row r="1441" ht="30" customHeight="1"/>
    <row r="1442" ht="30" customHeight="1"/>
    <row r="1443" ht="30" customHeight="1"/>
    <row r="1444" ht="30" customHeight="1"/>
    <row r="1445" ht="30" customHeight="1"/>
    <row r="1446" ht="30" customHeight="1"/>
    <row r="1447" ht="30" customHeight="1"/>
    <row r="1448" ht="30" customHeight="1"/>
    <row r="1449" ht="30" customHeight="1"/>
    <row r="1450" ht="30" customHeight="1"/>
    <row r="1451" ht="30" customHeight="1"/>
    <row r="1452" ht="30" customHeight="1"/>
    <row r="1453" ht="30" customHeight="1"/>
    <row r="1454" ht="30" customHeight="1"/>
    <row r="1455" ht="30" customHeight="1"/>
    <row r="1456" ht="30" customHeight="1"/>
    <row r="1457" ht="30" customHeight="1"/>
    <row r="1458" ht="30" customHeight="1"/>
    <row r="1459" ht="30" customHeight="1"/>
    <row r="1460" ht="30" customHeight="1"/>
    <row r="1461" ht="30" customHeight="1"/>
    <row r="1462" ht="30" customHeight="1"/>
    <row r="1463" ht="30" customHeight="1"/>
    <row r="1464" ht="30" customHeight="1"/>
    <row r="1465" ht="30" customHeight="1"/>
    <row r="1466" ht="30" customHeight="1"/>
    <row r="1467" ht="30" customHeight="1"/>
    <row r="1468" ht="30" customHeight="1"/>
    <row r="1469" ht="30" customHeight="1"/>
    <row r="1470" ht="30" customHeight="1"/>
    <row r="1471" ht="30" customHeight="1"/>
    <row r="1472" ht="30" customHeight="1"/>
    <row r="1473" ht="30" customHeight="1"/>
    <row r="1474" ht="30" customHeight="1"/>
    <row r="1475" ht="30" customHeight="1"/>
    <row r="1476" ht="30" customHeight="1"/>
    <row r="1477" ht="30" customHeight="1"/>
    <row r="1478" ht="30" customHeight="1"/>
    <row r="1479" ht="30" customHeight="1"/>
    <row r="1480" ht="30" customHeight="1"/>
    <row r="1481" ht="30" customHeight="1"/>
    <row r="1482" ht="30" customHeight="1"/>
    <row r="1483" ht="30" customHeight="1"/>
    <row r="1484" ht="30" customHeight="1"/>
    <row r="1485" ht="30" customHeight="1"/>
    <row r="1486" ht="30" customHeight="1"/>
    <row r="1487" ht="30" customHeight="1"/>
    <row r="1488" ht="30" customHeight="1"/>
    <row r="1489" ht="30" customHeight="1"/>
    <row r="1490" ht="30" customHeight="1"/>
    <row r="1491" ht="30" customHeight="1"/>
    <row r="1492" ht="30" customHeight="1"/>
    <row r="1493" ht="30" customHeight="1"/>
    <row r="1494" ht="30" customHeight="1"/>
    <row r="1495" ht="30" customHeight="1"/>
    <row r="1496" ht="30" customHeight="1"/>
    <row r="1497" ht="30" customHeight="1"/>
    <row r="1498" ht="30" customHeight="1"/>
    <row r="1499" ht="30" customHeight="1"/>
    <row r="1500" ht="30" customHeight="1"/>
    <row r="1501" ht="30" customHeight="1"/>
    <row r="1502" ht="30" customHeight="1"/>
    <row r="1503" ht="30" customHeight="1"/>
    <row r="1504" ht="30" customHeight="1"/>
    <row r="1505" ht="30" customHeight="1"/>
    <row r="1506" ht="30" customHeight="1"/>
    <row r="1507" ht="30" customHeight="1"/>
    <row r="1508" ht="30" customHeight="1"/>
    <row r="1509" ht="30" customHeight="1"/>
    <row r="1510" ht="30" customHeight="1"/>
    <row r="1511" ht="30" customHeight="1"/>
    <row r="1512" ht="30" customHeight="1"/>
    <row r="1513" ht="30" customHeight="1"/>
    <row r="1514" ht="30" customHeight="1"/>
    <row r="1515" ht="30" customHeight="1"/>
    <row r="1516" ht="30" customHeight="1"/>
    <row r="1517" ht="30" customHeight="1"/>
    <row r="1518" ht="30" customHeight="1"/>
    <row r="1519" ht="30" customHeight="1"/>
    <row r="1520" ht="30" customHeight="1"/>
    <row r="1521" ht="30" customHeight="1"/>
    <row r="1522" ht="30" customHeight="1"/>
    <row r="1523" ht="30" customHeight="1"/>
    <row r="1524" ht="30" customHeight="1"/>
    <row r="1525" ht="30" customHeight="1"/>
    <row r="1526" ht="30" customHeight="1"/>
    <row r="1527" ht="30" customHeight="1"/>
    <row r="1528" ht="30" customHeight="1"/>
    <row r="1529" ht="30" customHeight="1"/>
    <row r="1530" ht="30" customHeight="1"/>
    <row r="1531" ht="30" customHeight="1"/>
    <row r="1532" ht="30" customHeight="1"/>
    <row r="1533" ht="30" customHeight="1"/>
    <row r="1534" ht="30" customHeight="1"/>
    <row r="1535" ht="30" customHeight="1"/>
    <row r="1536" ht="30" customHeight="1"/>
    <row r="1537" ht="30" customHeight="1"/>
    <row r="1538" ht="30" customHeight="1"/>
    <row r="1539" ht="30" customHeight="1"/>
    <row r="1540" ht="30" customHeight="1"/>
    <row r="1541" ht="30" customHeight="1"/>
    <row r="1542" ht="30" customHeight="1"/>
    <row r="1543" ht="30" customHeight="1"/>
    <row r="1544" ht="30" customHeight="1"/>
    <row r="1545" ht="30" customHeight="1"/>
    <row r="1546" ht="30" customHeight="1"/>
    <row r="1547" ht="30" customHeight="1"/>
    <row r="1548" ht="30" customHeight="1"/>
    <row r="1549" ht="30" customHeight="1"/>
    <row r="1550" ht="30" customHeight="1"/>
    <row r="1551" ht="30" customHeight="1"/>
    <row r="1552" ht="30" customHeight="1"/>
    <row r="1553" ht="30" customHeight="1"/>
    <row r="1554" ht="30" customHeight="1"/>
    <row r="1555" ht="30" customHeight="1"/>
    <row r="1556" ht="30" customHeight="1"/>
    <row r="1557" ht="30" customHeight="1"/>
    <row r="1558" ht="30" customHeight="1"/>
    <row r="1559" ht="30" customHeight="1"/>
    <row r="1560" ht="30" customHeight="1"/>
    <row r="1561" ht="30" customHeight="1"/>
    <row r="1562" ht="30" customHeight="1"/>
    <row r="1563" ht="30" customHeight="1"/>
    <row r="1564" ht="30" customHeight="1"/>
    <row r="1565" ht="30" customHeight="1"/>
    <row r="1566" ht="30" customHeight="1"/>
    <row r="1567" ht="30" customHeight="1"/>
    <row r="1568" ht="30" customHeight="1"/>
    <row r="1569" ht="30" customHeight="1"/>
    <row r="1570" ht="30" customHeight="1"/>
  </sheetData>
  <sheetProtection password="E8A6" sheet="1" objects="1" scenarios="1" selectLockedCells="1"/>
  <mergeCells count="165">
    <mergeCell ref="AN138:AQ139"/>
    <mergeCell ref="AN144:AQ144"/>
    <mergeCell ref="AN140:AQ143"/>
    <mergeCell ref="L35:W36"/>
    <mergeCell ref="L76:W77"/>
    <mergeCell ref="L96:W99"/>
    <mergeCell ref="AH104:AO105"/>
    <mergeCell ref="L51:W53"/>
    <mergeCell ref="L37:W37"/>
    <mergeCell ref="L59:W59"/>
    <mergeCell ref="B76:B77"/>
    <mergeCell ref="C76:C77"/>
    <mergeCell ref="B74:B75"/>
    <mergeCell ref="C74:C75"/>
    <mergeCell ref="B72:B73"/>
    <mergeCell ref="C72:C73"/>
    <mergeCell ref="E74:H75"/>
    <mergeCell ref="E76:H77"/>
    <mergeCell ref="L72:W75"/>
    <mergeCell ref="L100:W100"/>
    <mergeCell ref="E88:H88"/>
    <mergeCell ref="L89:W89"/>
    <mergeCell ref="L93:W93"/>
    <mergeCell ref="E92:H92"/>
    <mergeCell ref="E93:H93"/>
    <mergeCell ref="E94:H94"/>
    <mergeCell ref="F64:H65"/>
    <mergeCell ref="E59:H59"/>
    <mergeCell ref="E60:H60"/>
    <mergeCell ref="E61:H61"/>
    <mergeCell ref="E62:H62"/>
    <mergeCell ref="E72:H73"/>
    <mergeCell ref="E39:H39"/>
    <mergeCell ref="E43:H43"/>
    <mergeCell ref="E44:H44"/>
    <mergeCell ref="E47:H47"/>
    <mergeCell ref="E45:H45"/>
    <mergeCell ref="F89:H89"/>
    <mergeCell ref="E81:H81"/>
    <mergeCell ref="E56:H56"/>
    <mergeCell ref="E57:H57"/>
    <mergeCell ref="E58:H58"/>
    <mergeCell ref="E21:H21"/>
    <mergeCell ref="E33:H33"/>
    <mergeCell ref="E27:H27"/>
    <mergeCell ref="E28:H28"/>
    <mergeCell ref="E30:H30"/>
    <mergeCell ref="F63:H63"/>
    <mergeCell ref="E50:H50"/>
    <mergeCell ref="E46:H46"/>
    <mergeCell ref="E51:H51"/>
    <mergeCell ref="E55:H55"/>
    <mergeCell ref="E4:H4"/>
    <mergeCell ref="E5:H5"/>
    <mergeCell ref="E6:H6"/>
    <mergeCell ref="E9:H9"/>
    <mergeCell ref="L30:W31"/>
    <mergeCell ref="E10:H10"/>
    <mergeCell ref="E11:H11"/>
    <mergeCell ref="E12:H12"/>
    <mergeCell ref="E17:H17"/>
    <mergeCell ref="E13:H13"/>
    <mergeCell ref="E14:H14"/>
    <mergeCell ref="E29:H29"/>
    <mergeCell ref="E18:H18"/>
    <mergeCell ref="E19:H19"/>
    <mergeCell ref="L33:W33"/>
    <mergeCell ref="L44:W44"/>
    <mergeCell ref="E36:H36"/>
    <mergeCell ref="E37:H37"/>
    <mergeCell ref="E38:H38"/>
    <mergeCell ref="E20:H20"/>
    <mergeCell ref="L45:W45"/>
    <mergeCell ref="L43:W43"/>
    <mergeCell ref="L90:W90"/>
    <mergeCell ref="L94:W94"/>
    <mergeCell ref="F90:H91"/>
    <mergeCell ref="E82:H82"/>
    <mergeCell ref="E83:H83"/>
    <mergeCell ref="E84:H84"/>
    <mergeCell ref="E85:H85"/>
    <mergeCell ref="E86:H86"/>
    <mergeCell ref="L91:W91"/>
    <mergeCell ref="AA151:AL153"/>
    <mergeCell ref="B68:C68"/>
    <mergeCell ref="AB121:AL121"/>
    <mergeCell ref="AH114:AK114"/>
    <mergeCell ref="AH115:AK115"/>
    <mergeCell ref="AA148:AL150"/>
    <mergeCell ref="E68:H68"/>
    <mergeCell ref="E87:H87"/>
    <mergeCell ref="L92:W92"/>
    <mergeCell ref="A8:B8"/>
    <mergeCell ref="A24:B24"/>
    <mergeCell ref="A32:B32"/>
    <mergeCell ref="A16:B16"/>
    <mergeCell ref="A66:B66"/>
    <mergeCell ref="A53:C53"/>
    <mergeCell ref="B55:C55"/>
    <mergeCell ref="B56:C56"/>
    <mergeCell ref="B57:C57"/>
    <mergeCell ref="A79:C79"/>
    <mergeCell ref="L88:W88"/>
    <mergeCell ref="L82:W82"/>
    <mergeCell ref="L83:W83"/>
    <mergeCell ref="L81:W81"/>
    <mergeCell ref="L84:W84"/>
    <mergeCell ref="L85:W85"/>
    <mergeCell ref="L86:W86"/>
    <mergeCell ref="L87:W87"/>
    <mergeCell ref="A76:A77"/>
    <mergeCell ref="A74:A75"/>
    <mergeCell ref="E22:H22"/>
    <mergeCell ref="E25:F26"/>
    <mergeCell ref="E66:H66"/>
    <mergeCell ref="E67:H67"/>
    <mergeCell ref="A67:B67"/>
    <mergeCell ref="A70:C70"/>
    <mergeCell ref="A72:A73"/>
    <mergeCell ref="C4:C22"/>
    <mergeCell ref="Q4:W4"/>
    <mergeCell ref="L2:L4"/>
    <mergeCell ref="L9:W14"/>
    <mergeCell ref="L29:W29"/>
    <mergeCell ref="Q2:W2"/>
    <mergeCell ref="L6:W6"/>
    <mergeCell ref="L25:W26"/>
    <mergeCell ref="L22:W22"/>
    <mergeCell ref="AA144:AA147"/>
    <mergeCell ref="AN145:AQ145"/>
    <mergeCell ref="AN147:AQ148"/>
    <mergeCell ref="A105:H106"/>
    <mergeCell ref="L105:L106"/>
    <mergeCell ref="AN137:AQ137"/>
    <mergeCell ref="AN124:AQ124"/>
    <mergeCell ref="AA137:AA143"/>
    <mergeCell ref="AN126:AQ128"/>
    <mergeCell ref="AN130:AQ130"/>
    <mergeCell ref="AA124:AA133"/>
    <mergeCell ref="AH112:AO112"/>
    <mergeCell ref="A96:C96"/>
    <mergeCell ref="AH108:AO108"/>
    <mergeCell ref="E99:H99"/>
    <mergeCell ref="E100:H100"/>
    <mergeCell ref="E98:H98"/>
    <mergeCell ref="L63:W63"/>
    <mergeCell ref="L57:W57"/>
    <mergeCell ref="L40:W40"/>
    <mergeCell ref="L17:W21"/>
    <mergeCell ref="L49:W50"/>
    <mergeCell ref="L55:W55"/>
    <mergeCell ref="L61:W61"/>
    <mergeCell ref="L62:W62"/>
    <mergeCell ref="L58:W58"/>
    <mergeCell ref="L60:W60"/>
    <mergeCell ref="L64:W65"/>
    <mergeCell ref="L68:W69"/>
    <mergeCell ref="L56:W56"/>
    <mergeCell ref="L28:W28"/>
    <mergeCell ref="L66:W66"/>
    <mergeCell ref="L67:W67"/>
    <mergeCell ref="L39:W39"/>
    <mergeCell ref="L38:W38"/>
    <mergeCell ref="L46:W46"/>
    <mergeCell ref="L47:W47"/>
  </mergeCells>
  <printOptions horizontalCentered="1"/>
  <pageMargins left="0.3937007874015748" right="0.3937007874015748" top="0.984251968503937" bottom="0.88" header="0.5118110236220472" footer="0.39"/>
  <pageSetup fitToHeight="31" fitToWidth="1" horizontalDpi="600" verticalDpi="600" orientation="landscape" paperSize="9" scale="44" r:id="rId1"/>
  <headerFooter alignWithMargins="0">
    <oddHeader>&amp;L&amp;"Arial,Fett"&amp;24REFUNA AG &amp;C&amp;"Arial,Fett"&amp;24 Hausstationen&amp;R&amp;"Arial,Fett"&amp;24Eingaben für Datenblätter</oddHeader>
    <oddFooter>&amp;L&amp;"Arial,Fett"&amp;12K-01-05 / ND 002 / Revision 11.06.2008
&amp;F, &amp;A&amp;C&amp;"Arial,Fett"&amp;12&amp;P von  &amp;N       &amp;R&amp;"Arial,Fett"&amp;12Druckdatum:  &amp;D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49"/>
  <sheetViews>
    <sheetView zoomScale="145" zoomScaleNormal="145" zoomScalePageLayoutView="0" workbookViewId="0" topLeftCell="A31">
      <selection activeCell="G7" sqref="G7"/>
    </sheetView>
  </sheetViews>
  <sheetFormatPr defaultColWidth="11.421875" defaultRowHeight="12.75"/>
  <cols>
    <col min="1" max="6" width="15.7109375" style="38" customWidth="1"/>
    <col min="7" max="16384" width="11.421875" style="1" customWidth="1"/>
  </cols>
  <sheetData>
    <row r="1" spans="1:9" ht="24" thickBot="1">
      <c r="A1" s="49" t="s">
        <v>56</v>
      </c>
      <c r="B1" s="50"/>
      <c r="C1" s="51"/>
      <c r="D1" s="52" t="s">
        <v>309</v>
      </c>
      <c r="E1" s="50"/>
      <c r="F1" s="53" t="s">
        <v>57</v>
      </c>
      <c r="H1" s="267"/>
      <c r="I1" s="267"/>
    </row>
    <row r="2" spans="1:9" ht="15.75" thickBot="1">
      <c r="A2" s="54" t="s">
        <v>112</v>
      </c>
      <c r="B2" s="55"/>
      <c r="C2" s="55"/>
      <c r="D2" s="56" t="s">
        <v>59</v>
      </c>
      <c r="E2" s="55"/>
      <c r="F2" s="218">
        <f>Eingaben!B4</f>
        <v>0</v>
      </c>
      <c r="H2" s="267"/>
      <c r="I2" s="267"/>
    </row>
    <row r="3" spans="1:10" ht="15.75" thickBot="1">
      <c r="A3" s="738">
        <f>Eingaben!B5</f>
        <v>0</v>
      </c>
      <c r="B3" s="739"/>
      <c r="C3" s="63" t="s">
        <v>176</v>
      </c>
      <c r="D3" s="475">
        <f>Eingaben!B6</f>
        <v>0</v>
      </c>
      <c r="E3" s="57"/>
      <c r="F3" s="58"/>
      <c r="G3" s="478"/>
      <c r="H3" s="479"/>
      <c r="I3" s="479"/>
      <c r="J3" s="479"/>
    </row>
    <row r="4" spans="1:10" ht="9.75" customHeight="1" thickBot="1">
      <c r="A4" s="105"/>
      <c r="B4" s="104"/>
      <c r="C4" s="106"/>
      <c r="D4" s="107"/>
      <c r="E4" s="104"/>
      <c r="F4" s="104"/>
      <c r="G4" s="478"/>
      <c r="H4" s="479"/>
      <c r="I4" s="479"/>
      <c r="J4" s="479"/>
    </row>
    <row r="5" spans="1:9" ht="13.5" thickBot="1">
      <c r="A5" s="23" t="s">
        <v>60</v>
      </c>
      <c r="B5" s="108"/>
      <c r="C5" s="109"/>
      <c r="D5" s="60" t="s">
        <v>61</v>
      </c>
      <c r="E5" s="73"/>
      <c r="F5" s="26"/>
      <c r="H5" s="267"/>
      <c r="I5" s="267"/>
    </row>
    <row r="6" spans="1:9" ht="13.5" thickBot="1">
      <c r="A6" s="5" t="s">
        <v>62</v>
      </c>
      <c r="B6" s="452">
        <f>Eingaben!B9</f>
        <v>0</v>
      </c>
      <c r="C6" s="456"/>
      <c r="D6" s="6" t="s">
        <v>111</v>
      </c>
      <c r="E6" s="88">
        <f>Eingaben!B17</f>
        <v>0</v>
      </c>
      <c r="F6" s="459"/>
      <c r="H6" s="267"/>
      <c r="I6" s="267"/>
    </row>
    <row r="7" spans="1:9" ht="13.5" thickBot="1">
      <c r="A7" s="6" t="s">
        <v>64</v>
      </c>
      <c r="B7" s="452">
        <f>Eingaben!B10</f>
        <v>0</v>
      </c>
      <c r="C7" s="457"/>
      <c r="D7" s="6" t="s">
        <v>64</v>
      </c>
      <c r="E7" s="88">
        <f>Eingaben!B18</f>
        <v>0</v>
      </c>
      <c r="F7" s="459"/>
      <c r="H7" s="267"/>
      <c r="I7" s="267"/>
    </row>
    <row r="8" spans="1:9" ht="13.5" thickBot="1">
      <c r="A8" s="6" t="s">
        <v>65</v>
      </c>
      <c r="B8" s="452">
        <f>Eingaben!B11</f>
        <v>0</v>
      </c>
      <c r="C8" s="457"/>
      <c r="D8" s="6" t="s">
        <v>66</v>
      </c>
      <c r="E8" s="88">
        <f>Eingaben!B19</f>
        <v>0</v>
      </c>
      <c r="F8" s="459"/>
      <c r="H8" s="267"/>
      <c r="I8" s="267"/>
    </row>
    <row r="9" spans="1:9" ht="13.5" thickBot="1">
      <c r="A9" s="6" t="s">
        <v>67</v>
      </c>
      <c r="B9" s="452">
        <f>Eingaben!B12</f>
        <v>0</v>
      </c>
      <c r="C9" s="457"/>
      <c r="D9" s="6" t="s">
        <v>67</v>
      </c>
      <c r="E9" s="88">
        <f>Eingaben!B20</f>
        <v>0</v>
      </c>
      <c r="F9" s="459"/>
      <c r="G9" s="267"/>
      <c r="H9" s="267"/>
      <c r="I9" s="267"/>
    </row>
    <row r="10" spans="1:9" ht="13.5" thickBot="1">
      <c r="A10" s="6" t="s">
        <v>69</v>
      </c>
      <c r="B10" s="452">
        <f>Eingaben!B13</f>
        <v>0</v>
      </c>
      <c r="C10" s="457"/>
      <c r="D10" s="6" t="s">
        <v>70</v>
      </c>
      <c r="E10" s="88">
        <f>Eingaben!B21</f>
        <v>0</v>
      </c>
      <c r="F10" s="459"/>
      <c r="H10" s="267"/>
      <c r="I10" s="267"/>
    </row>
    <row r="11" spans="1:9" ht="13.5" thickBot="1">
      <c r="A11" s="6" t="s">
        <v>64</v>
      </c>
      <c r="B11" s="452">
        <f>Eingaben!B14</f>
        <v>0</v>
      </c>
      <c r="C11" s="458"/>
      <c r="D11" s="6" t="s">
        <v>215</v>
      </c>
      <c r="E11" s="305"/>
      <c r="F11" s="390"/>
      <c r="H11" s="267"/>
      <c r="I11" s="267"/>
    </row>
    <row r="12" spans="1:9" ht="16.5" thickBot="1">
      <c r="A12" s="7" t="s">
        <v>74</v>
      </c>
      <c r="B12" s="452">
        <f>Eingaben!B33</f>
        <v>0</v>
      </c>
      <c r="C12" s="454"/>
      <c r="D12" s="8" t="s">
        <v>75</v>
      </c>
      <c r="E12" s="9"/>
      <c r="F12" s="462">
        <f>Eingaben!B25</f>
        <v>0</v>
      </c>
      <c r="H12" s="267"/>
      <c r="I12" s="267"/>
    </row>
    <row r="13" spans="1:9" ht="12.75" customHeight="1">
      <c r="A13" s="740" t="s">
        <v>178</v>
      </c>
      <c r="B13" s="529"/>
      <c r="C13" s="530"/>
      <c r="D13" s="742" t="s">
        <v>152</v>
      </c>
      <c r="E13" s="627"/>
      <c r="F13" s="743">
        <f>Eingaben!B26</f>
        <v>0</v>
      </c>
      <c r="H13" s="267"/>
      <c r="I13" s="267"/>
    </row>
    <row r="14" spans="1:9" ht="13.5" thickBot="1">
      <c r="A14" s="734"/>
      <c r="B14" s="735"/>
      <c r="C14" s="741"/>
      <c r="D14" s="628"/>
      <c r="E14" s="630"/>
      <c r="F14" s="744"/>
      <c r="H14" s="267"/>
      <c r="I14" s="267"/>
    </row>
    <row r="15" spans="1:9" ht="14.25" customHeight="1" thickBot="1">
      <c r="A15" s="750" t="s">
        <v>119</v>
      </c>
      <c r="B15" s="5" t="s">
        <v>79</v>
      </c>
      <c r="C15" s="89">
        <f>Eingaben!B36</f>
        <v>0</v>
      </c>
      <c r="D15" s="10" t="s">
        <v>332</v>
      </c>
      <c r="E15" s="11"/>
      <c r="F15" s="91">
        <f>Eingaben!B27</f>
        <v>0</v>
      </c>
      <c r="H15" s="267"/>
      <c r="I15" s="267"/>
    </row>
    <row r="16" spans="1:9" ht="13.5" thickBot="1">
      <c r="A16" s="751"/>
      <c r="B16" s="6" t="s">
        <v>81</v>
      </c>
      <c r="C16" s="89">
        <f>Eingaben!B37</f>
        <v>0</v>
      </c>
      <c r="D16" s="8" t="s">
        <v>333</v>
      </c>
      <c r="E16" s="9"/>
      <c r="F16" s="92">
        <f>Eingaben!B28</f>
        <v>0</v>
      </c>
      <c r="H16" s="267"/>
      <c r="I16" s="267"/>
    </row>
    <row r="17" spans="1:9" ht="13.5" thickBot="1">
      <c r="A17" s="751"/>
      <c r="B17" s="6" t="s">
        <v>83</v>
      </c>
      <c r="C17" s="89">
        <f>Eingaben!B38</f>
        <v>0</v>
      </c>
      <c r="D17" s="403" t="s">
        <v>125</v>
      </c>
      <c r="E17" s="6" t="s">
        <v>80</v>
      </c>
      <c r="F17" s="93">
        <f>Eingaben!B43</f>
        <v>0</v>
      </c>
      <c r="H17" s="267"/>
      <c r="I17" s="267"/>
    </row>
    <row r="18" spans="1:9" ht="24.75" thickBot="1">
      <c r="A18" s="751"/>
      <c r="B18" s="6" t="s">
        <v>82</v>
      </c>
      <c r="C18" s="89">
        <f>Eingaben!B39</f>
        <v>0</v>
      </c>
      <c r="D18" s="460"/>
      <c r="E18" s="12" t="s">
        <v>148</v>
      </c>
      <c r="F18" s="463">
        <f>Eingaben!B44</f>
        <v>0</v>
      </c>
      <c r="H18" s="267"/>
      <c r="I18" s="267"/>
    </row>
    <row r="19" spans="1:9" ht="13.5" thickBot="1">
      <c r="A19" s="752"/>
      <c r="B19" s="6" t="s">
        <v>334</v>
      </c>
      <c r="C19" s="89">
        <f>Eingaben!B40</f>
        <v>0</v>
      </c>
      <c r="D19" s="460"/>
      <c r="E19" s="6" t="s">
        <v>149</v>
      </c>
      <c r="F19" s="89">
        <f>Eingaben!B45</f>
        <v>0</v>
      </c>
      <c r="H19" s="267"/>
      <c r="I19" s="267"/>
    </row>
    <row r="20" spans="1:9" ht="13.5" thickBot="1">
      <c r="A20" s="402" t="s">
        <v>151</v>
      </c>
      <c r="B20" s="13" t="s">
        <v>115</v>
      </c>
      <c r="C20" s="90">
        <f>Eingaben!B50</f>
        <v>0</v>
      </c>
      <c r="D20" s="460"/>
      <c r="E20" s="6" t="s">
        <v>150</v>
      </c>
      <c r="F20" s="89">
        <f>Eingaben!B46</f>
        <v>0</v>
      </c>
      <c r="H20" s="267"/>
      <c r="I20" s="267"/>
    </row>
    <row r="21" spans="1:9" ht="13.5" thickBot="1">
      <c r="A21" s="435"/>
      <c r="B21" s="13" t="s">
        <v>81</v>
      </c>
      <c r="C21" s="89">
        <f>Eingaben!B51</f>
        <v>0</v>
      </c>
      <c r="D21" s="461"/>
      <c r="E21" s="6" t="s">
        <v>84</v>
      </c>
      <c r="F21" s="94">
        <f>Eingaben!B47</f>
        <v>0</v>
      </c>
      <c r="H21" s="267"/>
      <c r="I21" s="267"/>
    </row>
    <row r="22" spans="1:9" ht="13.5" thickBot="1">
      <c r="A22" s="3" t="s">
        <v>88</v>
      </c>
      <c r="B22" s="14"/>
      <c r="C22" s="15" t="s">
        <v>89</v>
      </c>
      <c r="D22" s="16"/>
      <c r="E22" s="17" t="s">
        <v>90</v>
      </c>
      <c r="F22" s="18"/>
      <c r="H22" s="267"/>
      <c r="I22" s="267"/>
    </row>
    <row r="23" spans="1:9" ht="13.5" thickBot="1">
      <c r="A23" s="19" t="s">
        <v>91</v>
      </c>
      <c r="B23" s="20"/>
      <c r="C23" s="88" t="str">
        <f>Eingaben!B55</f>
        <v>gelöteter Plattentauscher</v>
      </c>
      <c r="D23" s="464"/>
      <c r="E23" s="88" t="str">
        <f>Eingaben!B81</f>
        <v>Rohrbündel</v>
      </c>
      <c r="F23" s="464"/>
      <c r="H23" s="267"/>
      <c r="I23" s="267"/>
    </row>
    <row r="24" spans="1:9" ht="13.5" thickBot="1">
      <c r="A24" s="19" t="s">
        <v>79</v>
      </c>
      <c r="B24" s="20"/>
      <c r="C24" s="88" t="str">
        <f>Eingaben!B56</f>
        <v>WT</v>
      </c>
      <c r="D24" s="464"/>
      <c r="E24" s="88" t="str">
        <f>Eingaben!B82</f>
        <v>HPA</v>
      </c>
      <c r="F24" s="464"/>
      <c r="H24" s="267"/>
      <c r="I24" s="267"/>
    </row>
    <row r="25" spans="1:9" ht="13.5" thickBot="1">
      <c r="A25" s="21" t="s">
        <v>81</v>
      </c>
      <c r="B25" s="22"/>
      <c r="C25" s="88" t="str">
        <f>Eingaben!B57</f>
        <v>H 29 - 50</v>
      </c>
      <c r="D25" s="464"/>
      <c r="E25" s="88" t="str">
        <f>Eingaben!B83</f>
        <v> 2 x WP / E  500</v>
      </c>
      <c r="F25" s="464"/>
      <c r="H25" s="267"/>
      <c r="I25" s="267"/>
    </row>
    <row r="26" spans="1:9" ht="13.5" thickBot="1">
      <c r="A26" s="23" t="s">
        <v>92</v>
      </c>
      <c r="B26" s="24"/>
      <c r="C26" s="25" t="s">
        <v>93</v>
      </c>
      <c r="D26" s="25" t="s">
        <v>94</v>
      </c>
      <c r="E26" s="25" t="s">
        <v>93</v>
      </c>
      <c r="F26" s="25" t="s">
        <v>94</v>
      </c>
      <c r="H26" s="267"/>
      <c r="I26" s="267"/>
    </row>
    <row r="27" spans="1:9" ht="13.5" thickBot="1">
      <c r="A27" s="19" t="s">
        <v>95</v>
      </c>
      <c r="B27" s="26"/>
      <c r="C27" s="89">
        <f>Eingaben!B58</f>
        <v>1.4401</v>
      </c>
      <c r="D27" s="89">
        <f>Eingaben!C58</f>
        <v>1.4401</v>
      </c>
      <c r="E27" s="89" t="str">
        <f>Eingaben!B84</f>
        <v>Stahl Email</v>
      </c>
      <c r="F27" s="89" t="str">
        <f>Eingaben!C84</f>
        <v>Stahl Email</v>
      </c>
      <c r="H27" s="267"/>
      <c r="I27" s="267"/>
    </row>
    <row r="28" spans="1:9" ht="13.5" thickBot="1">
      <c r="A28" s="43" t="s">
        <v>96</v>
      </c>
      <c r="B28" s="6" t="s">
        <v>97</v>
      </c>
      <c r="C28" s="96" t="str">
        <f>Eingaben!B59</f>
        <v>nein</v>
      </c>
      <c r="D28" s="96" t="str">
        <f>Eingaben!C59</f>
        <v>nein</v>
      </c>
      <c r="E28" s="89" t="str">
        <f>Eingaben!B85</f>
        <v>ja</v>
      </c>
      <c r="F28" s="89" t="str">
        <f>Eingaben!C85</f>
        <v>ja</v>
      </c>
      <c r="H28" s="267"/>
      <c r="I28" s="267"/>
    </row>
    <row r="29" spans="1:9" ht="13.5" thickBot="1">
      <c r="A29" s="44"/>
      <c r="B29" s="6" t="s">
        <v>98</v>
      </c>
      <c r="C29" s="89" t="str">
        <f>Eingaben!B60</f>
        <v>ja</v>
      </c>
      <c r="D29" s="89" t="str">
        <f>Eingaben!C60</f>
        <v>ja</v>
      </c>
      <c r="E29" s="89" t="str">
        <f>Eingaben!B86</f>
        <v>nein</v>
      </c>
      <c r="F29" s="89" t="str">
        <f>Eingaben!C86</f>
        <v>nein</v>
      </c>
      <c r="H29" s="267"/>
      <c r="I29" s="267"/>
    </row>
    <row r="30" spans="1:9" ht="13.5" thickBot="1">
      <c r="A30" s="45"/>
      <c r="B30" s="6" t="s">
        <v>99</v>
      </c>
      <c r="C30" s="89" t="str">
        <f>Eingaben!B61</f>
        <v>ja</v>
      </c>
      <c r="D30" s="89" t="str">
        <f>Eingaben!C61</f>
        <v>ja</v>
      </c>
      <c r="E30" s="89" t="str">
        <f>Eingaben!B87</f>
        <v>ja</v>
      </c>
      <c r="F30" s="89" t="str">
        <f>Eingaben!C87</f>
        <v>ja</v>
      </c>
      <c r="H30" s="267"/>
      <c r="I30" s="267"/>
    </row>
    <row r="31" spans="1:9" ht="13.5" thickBot="1">
      <c r="A31" s="27" t="s">
        <v>100</v>
      </c>
      <c r="B31" s="26"/>
      <c r="C31" s="89" t="str">
        <f>Eingaben!B62</f>
        <v>CU 99.9</v>
      </c>
      <c r="D31" s="89" t="str">
        <f>Eingaben!C62</f>
        <v>CU 99.9</v>
      </c>
      <c r="E31" s="89">
        <f>Eingaben!B88</f>
        <v>0</v>
      </c>
      <c r="F31" s="89">
        <f>Eingaben!C88</f>
        <v>0</v>
      </c>
      <c r="H31" s="267"/>
      <c r="I31" s="267"/>
    </row>
    <row r="32" spans="1:9" ht="13.5" thickBot="1">
      <c r="A32" s="19" t="s">
        <v>101</v>
      </c>
      <c r="B32" s="28" t="s">
        <v>102</v>
      </c>
      <c r="C32" s="89">
        <f>Eingaben!B63</f>
        <v>31</v>
      </c>
      <c r="D32" s="89">
        <f>Eingaben!C63</f>
        <v>31</v>
      </c>
      <c r="E32" s="89">
        <f>Eingaben!B89</f>
        <v>10</v>
      </c>
      <c r="F32" s="89">
        <f>Eingaben!C89</f>
        <v>10</v>
      </c>
      <c r="H32" s="267"/>
      <c r="I32" s="267"/>
    </row>
    <row r="33" spans="1:9" ht="13.5" thickBot="1">
      <c r="A33" s="29" t="s">
        <v>103</v>
      </c>
      <c r="B33" s="30" t="s">
        <v>172</v>
      </c>
      <c r="C33" s="93">
        <f>Eingaben!B64</f>
        <v>52</v>
      </c>
      <c r="D33" s="93">
        <f>Eingaben!C64</f>
        <v>215</v>
      </c>
      <c r="E33" s="96">
        <f>Eingaben!B90</f>
        <v>57</v>
      </c>
      <c r="F33" s="96">
        <f>Eingaben!C90</f>
        <v>66</v>
      </c>
      <c r="H33" s="267"/>
      <c r="I33" s="267"/>
    </row>
    <row r="34" spans="1:9" ht="13.5" thickBot="1">
      <c r="A34" s="5" t="s">
        <v>104</v>
      </c>
      <c r="B34" s="30" t="s">
        <v>105</v>
      </c>
      <c r="C34" s="93">
        <f>Eingaben!B65</f>
        <v>0</v>
      </c>
      <c r="D34" s="93">
        <f>Eingaben!C65</f>
        <v>3820</v>
      </c>
      <c r="E34" s="89">
        <f>Eingaben!B91</f>
        <v>496</v>
      </c>
      <c r="F34" s="96">
        <f>Eingaben!C91</f>
        <v>550</v>
      </c>
      <c r="H34" s="267"/>
      <c r="I34" s="267"/>
    </row>
    <row r="35" spans="1:9" ht="13.5" thickBot="1">
      <c r="A35" s="48" t="s">
        <v>106</v>
      </c>
      <c r="B35" s="19" t="s">
        <v>115</v>
      </c>
      <c r="C35" s="46"/>
      <c r="D35" s="93" t="str">
        <f>Eingaben!C66</f>
        <v>Grundfoss</v>
      </c>
      <c r="E35" s="96" t="str">
        <f>Eingaben!B92</f>
        <v>Biral</v>
      </c>
      <c r="F35" s="96" t="str">
        <f>Eingaben!C92</f>
        <v>?</v>
      </c>
      <c r="H35" s="267"/>
      <c r="I35" s="267"/>
    </row>
    <row r="36" spans="1:9" ht="13.5" thickBot="1">
      <c r="A36" s="48" t="s">
        <v>107</v>
      </c>
      <c r="B36" s="19" t="s">
        <v>114</v>
      </c>
      <c r="C36" s="46"/>
      <c r="D36" s="93" t="str">
        <f>Eingaben!C67</f>
        <v>32 - 60</v>
      </c>
      <c r="E36" s="96" t="str">
        <f>Eingaben!B93</f>
        <v>32 - 60</v>
      </c>
      <c r="F36" s="96" t="str">
        <f>Eingaben!C93</f>
        <v>?</v>
      </c>
      <c r="H36" s="267"/>
      <c r="I36" s="267"/>
    </row>
    <row r="37" spans="1:9" ht="14.25" thickBot="1">
      <c r="A37" s="19" t="s">
        <v>383</v>
      </c>
      <c r="B37" s="13"/>
      <c r="C37" s="97">
        <f>Eingaben!B68</f>
        <v>3.02</v>
      </c>
      <c r="D37" s="433"/>
      <c r="E37" s="432">
        <f>Eingaben!B94</f>
        <v>10.8</v>
      </c>
      <c r="F37" s="433"/>
      <c r="H37" s="267"/>
      <c r="I37" s="267"/>
    </row>
    <row r="38" spans="1:9" ht="39" customHeight="1" thickBot="1">
      <c r="A38" s="747" t="s">
        <v>175</v>
      </c>
      <c r="B38" s="434"/>
      <c r="C38" s="61" t="s">
        <v>173</v>
      </c>
      <c r="D38" s="62" t="s">
        <v>216</v>
      </c>
      <c r="E38" s="748" t="s">
        <v>174</v>
      </c>
      <c r="F38" s="749"/>
      <c r="H38" s="267"/>
      <c r="I38" s="267"/>
    </row>
    <row r="39" spans="1:9" ht="14.25" thickBot="1">
      <c r="A39" s="745"/>
      <c r="B39" s="6" t="s">
        <v>382</v>
      </c>
      <c r="C39" s="101">
        <f>Eingaben!AC113</f>
        <v>27.888943133880662</v>
      </c>
      <c r="D39" s="64"/>
      <c r="E39" s="99">
        <f>Eingaben!AC141</f>
        <v>5.36082087867433</v>
      </c>
      <c r="F39" s="100"/>
      <c r="H39" s="267"/>
      <c r="I39" s="267"/>
    </row>
    <row r="40" spans="1:9" ht="14.25" thickBot="1">
      <c r="A40" s="734"/>
      <c r="B40" s="21" t="s">
        <v>381</v>
      </c>
      <c r="C40" s="47"/>
      <c r="D40" s="98">
        <f>Eingaben!AI131</f>
        <v>6.548140007623749</v>
      </c>
      <c r="E40" s="99">
        <f>Eingaben!AI141</f>
        <v>5.36082087867433</v>
      </c>
      <c r="F40" s="100"/>
      <c r="H40" s="267"/>
      <c r="I40" s="267"/>
    </row>
    <row r="41" spans="1:9" ht="13.5" thickBot="1">
      <c r="A41" s="32"/>
      <c r="B41" s="33"/>
      <c r="C41" s="34"/>
      <c r="D41" s="35"/>
      <c r="E41" s="31" t="s">
        <v>153</v>
      </c>
      <c r="F41" s="36" t="s">
        <v>154</v>
      </c>
      <c r="H41" s="267"/>
      <c r="I41" s="267"/>
    </row>
    <row r="42" spans="1:9" ht="14.25" thickBot="1">
      <c r="A42" s="5" t="s">
        <v>109</v>
      </c>
      <c r="B42" s="5" t="s">
        <v>379</v>
      </c>
      <c r="C42" s="91">
        <f>Eingaben!B74</f>
        <v>0</v>
      </c>
      <c r="D42" s="91">
        <f>Eingaben!C74</f>
        <v>0</v>
      </c>
      <c r="E42" s="395">
        <f>Eingaben!B99</f>
        <v>0</v>
      </c>
      <c r="F42" s="396">
        <f>Eingaben!C99</f>
        <v>0</v>
      </c>
      <c r="H42" s="267"/>
      <c r="I42" s="267"/>
    </row>
    <row r="43" spans="1:9" ht="14.25" thickBot="1">
      <c r="A43" s="6" t="s">
        <v>108</v>
      </c>
      <c r="B43" s="5" t="s">
        <v>380</v>
      </c>
      <c r="C43" s="93">
        <f>Eingaben!B76</f>
        <v>0</v>
      </c>
      <c r="D43" s="93">
        <f>Eingaben!C76</f>
        <v>0</v>
      </c>
      <c r="E43" s="102">
        <f>Eingaben!B100</f>
        <v>0</v>
      </c>
      <c r="F43" s="103">
        <f>Eingaben!C100</f>
        <v>0</v>
      </c>
      <c r="H43" s="267"/>
      <c r="I43" s="267"/>
    </row>
    <row r="44" spans="1:6" ht="13.5" thickBot="1">
      <c r="A44" s="37"/>
      <c r="B44" s="37"/>
      <c r="C44" s="37"/>
      <c r="D44" s="37"/>
      <c r="E44" s="37"/>
      <c r="F44" s="37"/>
    </row>
    <row r="45" spans="1:6" ht="3.75" customHeight="1" thickBot="1">
      <c r="A45" s="309"/>
      <c r="B45" s="310"/>
      <c r="C45" s="310"/>
      <c r="D45" s="310"/>
      <c r="E45" s="310"/>
      <c r="F45" s="311"/>
    </row>
    <row r="46" spans="1:6" ht="15.75" customHeight="1">
      <c r="A46" s="707" t="s">
        <v>246</v>
      </c>
      <c r="B46" s="530"/>
      <c r="C46" s="480" t="s">
        <v>243</v>
      </c>
      <c r="D46" s="481" t="s">
        <v>245</v>
      </c>
      <c r="E46" s="397"/>
      <c r="F46" s="312"/>
    </row>
    <row r="47" spans="1:6" ht="15" customHeight="1">
      <c r="A47" s="745"/>
      <c r="B47" s="746"/>
      <c r="F47" s="312"/>
    </row>
    <row r="48" spans="1:6" ht="16.5" thickBot="1">
      <c r="A48" s="734"/>
      <c r="B48" s="741"/>
      <c r="C48" s="480" t="s">
        <v>244</v>
      </c>
      <c r="D48" s="482" t="s">
        <v>245</v>
      </c>
      <c r="F48" s="312"/>
    </row>
    <row r="49" spans="1:6" ht="3.75" customHeight="1" thickBot="1">
      <c r="A49" s="313"/>
      <c r="B49" s="314"/>
      <c r="C49" s="314"/>
      <c r="D49" s="314"/>
      <c r="E49" s="314"/>
      <c r="F49" s="315"/>
    </row>
  </sheetData>
  <sheetProtection password="E8A6" sheet="1" objects="1" scenarios="1" selectLockedCells="1"/>
  <mergeCells count="8">
    <mergeCell ref="A3:B3"/>
    <mergeCell ref="A13:C14"/>
    <mergeCell ref="D13:E14"/>
    <mergeCell ref="F13:F14"/>
    <mergeCell ref="A46:B48"/>
    <mergeCell ref="A38:A40"/>
    <mergeCell ref="E38:F38"/>
    <mergeCell ref="A15:A19"/>
  </mergeCells>
  <printOptions horizontalCentered="1" verticalCentered="1"/>
  <pageMargins left="0.7874015748031497" right="0.1968503937007874" top="0.984251968503937" bottom="0.984251968503937" header="0.5118110236220472" footer="0.5118110236220472"/>
  <pageSetup fitToHeight="1" fitToWidth="1" horizontalDpi="600" verticalDpi="600" orientation="portrait" paperSize="9" scale="99" r:id="rId1"/>
  <headerFooter alignWithMargins="0">
    <oddHeader>&amp;L&amp;"Arial,Fett"&amp;12REFUNA AG&amp;C&amp;"Arial,Fett"&amp;12Hausstationen&amp;R&amp;"Arial,Fett"&amp;12Datenblatt 1</oddHeader>
    <oddFooter>&amp;L&amp;"Arial,Fett"&amp;8K-01-05 / ND 002 / Revision 11.06.2008
&amp;F, &amp;A&amp;"Arial,Standard"
&amp;R&amp;"Arial,Fett"Druckdatum:  &amp;D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40"/>
  <sheetViews>
    <sheetView zoomScale="70" zoomScaleNormal="70" zoomScalePageLayoutView="0" workbookViewId="0" topLeftCell="A1">
      <selection activeCell="O5" sqref="O5"/>
    </sheetView>
  </sheetViews>
  <sheetFormatPr defaultColWidth="11.421875" defaultRowHeight="12.75"/>
  <cols>
    <col min="1" max="1" width="12.28125" style="316" customWidth="1"/>
    <col min="2" max="2" width="23.421875" style="316" customWidth="1"/>
    <col min="3" max="14" width="10.7109375" style="316" customWidth="1"/>
    <col min="15" max="16384" width="11.421875" style="1" customWidth="1"/>
  </cols>
  <sheetData>
    <row r="1" spans="1:14" ht="30" customHeight="1" thickBot="1">
      <c r="A1" s="65" t="s">
        <v>56</v>
      </c>
      <c r="B1" s="66"/>
      <c r="C1" s="66"/>
      <c r="D1" s="66"/>
      <c r="E1" s="66"/>
      <c r="F1" s="431" t="s">
        <v>309</v>
      </c>
      <c r="G1" s="431"/>
      <c r="H1" s="431"/>
      <c r="I1" s="431"/>
      <c r="J1" s="66"/>
      <c r="K1" s="66"/>
      <c r="L1" s="66"/>
      <c r="M1" s="66"/>
      <c r="N1" s="67" t="s">
        <v>58</v>
      </c>
    </row>
    <row r="2" spans="1:14" ht="19.5" customHeight="1" thickBot="1">
      <c r="A2" s="68" t="s">
        <v>113</v>
      </c>
      <c r="B2" s="39"/>
      <c r="C2" s="39"/>
      <c r="D2" s="39"/>
      <c r="E2" s="39"/>
      <c r="F2" s="430" t="s">
        <v>59</v>
      </c>
      <c r="G2" s="430"/>
      <c r="H2" s="430"/>
      <c r="I2" s="430"/>
      <c r="J2" s="39"/>
      <c r="K2" s="39"/>
      <c r="L2" s="39"/>
      <c r="M2" s="437">
        <f>Eingaben!B4</f>
        <v>0</v>
      </c>
      <c r="N2" s="95"/>
    </row>
    <row r="3" spans="1:14" s="483" customFormat="1" ht="19.5" customHeight="1" thickBot="1">
      <c r="A3" s="110">
        <f>Eingaben!B5</f>
        <v>0</v>
      </c>
      <c r="B3" s="111"/>
      <c r="C3" s="63" t="s">
        <v>176</v>
      </c>
      <c r="D3" s="69"/>
      <c r="E3" s="476">
        <f>Eingaben!B6</f>
        <v>0</v>
      </c>
      <c r="F3" s="477"/>
      <c r="G3" s="70"/>
      <c r="H3" s="70"/>
      <c r="I3" s="70"/>
      <c r="J3" s="70"/>
      <c r="K3" s="70"/>
      <c r="L3" s="70"/>
      <c r="M3" s="70"/>
      <c r="N3" s="71"/>
    </row>
    <row r="4" spans="1:15" s="485" customFormat="1" ht="9.75" customHeight="1" thickBot="1">
      <c r="A4" s="42"/>
      <c r="B4" s="42"/>
      <c r="C4" s="42"/>
      <c r="D4" s="42"/>
      <c r="E4" s="113"/>
      <c r="F4" s="114"/>
      <c r="G4" s="42"/>
      <c r="H4" s="42"/>
      <c r="I4" s="42"/>
      <c r="J4" s="42"/>
      <c r="K4" s="42"/>
      <c r="L4" s="42"/>
      <c r="M4" s="42"/>
      <c r="N4" s="42"/>
      <c r="O4" s="484"/>
    </row>
    <row r="5" spans="1:14" ht="19.5" customHeight="1" thickBot="1">
      <c r="A5" s="72" t="s">
        <v>60</v>
      </c>
      <c r="B5" s="73"/>
      <c r="C5" s="73"/>
      <c r="D5" s="73"/>
      <c r="E5" s="26"/>
      <c r="F5" s="72" t="s">
        <v>110</v>
      </c>
      <c r="G5" s="73"/>
      <c r="H5" s="73"/>
      <c r="I5" s="73"/>
      <c r="J5" s="73"/>
      <c r="K5" s="73"/>
      <c r="L5" s="73"/>
      <c r="M5" s="73"/>
      <c r="N5" s="26"/>
    </row>
    <row r="6" spans="1:15" ht="19.5" customHeight="1" thickBot="1">
      <c r="A6" s="19" t="s">
        <v>62</v>
      </c>
      <c r="B6" s="13"/>
      <c r="C6" s="453">
        <f>Eingaben!B9</f>
        <v>0</v>
      </c>
      <c r="D6" s="466"/>
      <c r="E6" s="454"/>
      <c r="F6" s="19" t="s">
        <v>63</v>
      </c>
      <c r="G6" s="33"/>
      <c r="H6" s="13"/>
      <c r="I6" s="88">
        <f>Eingaben!B17</f>
        <v>0</v>
      </c>
      <c r="J6" s="112"/>
      <c r="K6" s="112"/>
      <c r="L6" s="112"/>
      <c r="M6" s="112"/>
      <c r="N6" s="87"/>
      <c r="O6" s="267"/>
    </row>
    <row r="7" spans="1:14" ht="19.5" customHeight="1" thickBot="1">
      <c r="A7" s="19" t="s">
        <v>64</v>
      </c>
      <c r="B7" s="13"/>
      <c r="C7" s="453">
        <f>Eingaben!B10</f>
        <v>0</v>
      </c>
      <c r="D7" s="466"/>
      <c r="E7" s="454"/>
      <c r="F7" s="19" t="s">
        <v>64</v>
      </c>
      <c r="G7" s="33"/>
      <c r="H7" s="13"/>
      <c r="I7" s="486">
        <f>Eingaben!B18</f>
        <v>0</v>
      </c>
      <c r="J7" s="487"/>
      <c r="K7" s="487"/>
      <c r="L7" s="487"/>
      <c r="M7" s="487"/>
      <c r="N7" s="488"/>
    </row>
    <row r="8" spans="1:14" ht="19.5" customHeight="1" thickBot="1">
      <c r="A8" s="19" t="s">
        <v>65</v>
      </c>
      <c r="B8" s="13"/>
      <c r="C8" s="453">
        <f>Eingaben!B11</f>
        <v>0</v>
      </c>
      <c r="D8" s="466"/>
      <c r="E8" s="454"/>
      <c r="F8" s="19" t="s">
        <v>66</v>
      </c>
      <c r="G8" s="33"/>
      <c r="H8" s="33"/>
      <c r="I8" s="486">
        <f>Eingaben!B19</f>
        <v>0</v>
      </c>
      <c r="J8" s="489"/>
      <c r="K8" s="489"/>
      <c r="L8" s="489"/>
      <c r="M8" s="489"/>
      <c r="N8" s="490"/>
    </row>
    <row r="9" spans="1:14" ht="19.5" customHeight="1" thickBot="1">
      <c r="A9" s="19" t="s">
        <v>68</v>
      </c>
      <c r="B9" s="13"/>
      <c r="C9" s="453">
        <f>Eingaben!B12</f>
        <v>0</v>
      </c>
      <c r="D9" s="466"/>
      <c r="E9" s="454"/>
      <c r="F9" s="19" t="s">
        <v>68</v>
      </c>
      <c r="G9" s="33"/>
      <c r="H9" s="13"/>
      <c r="I9" s="452">
        <f>Eingaben!B20</f>
        <v>0</v>
      </c>
      <c r="J9" s="491"/>
      <c r="K9" s="491"/>
      <c r="L9" s="491"/>
      <c r="M9" s="491"/>
      <c r="N9" s="492"/>
    </row>
    <row r="10" spans="1:14" ht="19.5" customHeight="1" thickBot="1">
      <c r="A10" s="19" t="s">
        <v>71</v>
      </c>
      <c r="B10" s="33"/>
      <c r="C10" s="453">
        <f>Eingaben!B13</f>
        <v>0</v>
      </c>
      <c r="D10" s="466"/>
      <c r="E10" s="454"/>
      <c r="F10" s="19" t="s">
        <v>72</v>
      </c>
      <c r="G10" s="33"/>
      <c r="H10" s="13"/>
      <c r="I10" s="88">
        <f>Eingaben!B21</f>
        <v>0</v>
      </c>
      <c r="J10" s="112"/>
      <c r="K10" s="112"/>
      <c r="L10" s="112"/>
      <c r="M10" s="112"/>
      <c r="N10" s="87"/>
    </row>
    <row r="11" spans="1:14" ht="19.5" customHeight="1" thickBot="1">
      <c r="A11" s="19" t="s">
        <v>64</v>
      </c>
      <c r="B11" s="13"/>
      <c r="C11" s="453">
        <f>Eingaben!B14</f>
        <v>0</v>
      </c>
      <c r="D11" s="466"/>
      <c r="E11" s="454"/>
      <c r="F11" s="19" t="s">
        <v>73</v>
      </c>
      <c r="G11" s="33"/>
      <c r="H11" s="13"/>
      <c r="I11" s="305"/>
      <c r="J11" s="306"/>
      <c r="K11" s="306"/>
      <c r="L11" s="306"/>
      <c r="M11" s="306"/>
      <c r="N11" s="307"/>
    </row>
    <row r="12" spans="1:14" s="267" customFormat="1" ht="9.75" customHeight="1" thickBot="1">
      <c r="A12" s="2"/>
      <c r="B12" s="2"/>
      <c r="C12" s="74"/>
      <c r="D12" s="74"/>
      <c r="E12" s="74"/>
      <c r="F12" s="2"/>
      <c r="G12" s="2"/>
      <c r="H12" s="2"/>
      <c r="I12" s="75"/>
      <c r="J12" s="75"/>
      <c r="K12" s="75"/>
      <c r="L12" s="75"/>
      <c r="M12" s="75"/>
      <c r="N12" s="75"/>
    </row>
    <row r="13" spans="1:14" s="483" customFormat="1" ht="19.5" customHeight="1" thickBot="1">
      <c r="A13" s="76" t="s">
        <v>76</v>
      </c>
      <c r="B13" s="77"/>
      <c r="C13" s="76"/>
      <c r="D13" s="78" t="s">
        <v>43</v>
      </c>
      <c r="E13" s="13"/>
      <c r="F13" s="17" t="s">
        <v>51</v>
      </c>
      <c r="G13" s="79"/>
      <c r="H13" s="80"/>
      <c r="I13" s="80"/>
      <c r="J13" s="80"/>
      <c r="K13" s="80"/>
      <c r="L13" s="81"/>
      <c r="M13" s="80"/>
      <c r="N13" s="18"/>
    </row>
    <row r="14" spans="1:14" s="483" customFormat="1" ht="19.5" customHeight="1" thickBot="1">
      <c r="A14" s="19" t="s">
        <v>335</v>
      </c>
      <c r="B14" s="13"/>
      <c r="C14" s="25">
        <v>-11</v>
      </c>
      <c r="D14" s="25">
        <v>0</v>
      </c>
      <c r="E14" s="82">
        <v>10</v>
      </c>
      <c r="F14" s="19"/>
      <c r="G14" s="83">
        <v>-11</v>
      </c>
      <c r="H14" s="13"/>
      <c r="I14" s="19"/>
      <c r="J14" s="83">
        <v>0</v>
      </c>
      <c r="K14" s="13"/>
      <c r="L14" s="19"/>
      <c r="M14" s="84">
        <v>10</v>
      </c>
      <c r="N14" s="13"/>
    </row>
    <row r="15" spans="1:14" s="483" customFormat="1" ht="19.5" customHeight="1" thickBot="1">
      <c r="A15" s="19" t="s">
        <v>77</v>
      </c>
      <c r="B15" s="13"/>
      <c r="C15" s="19"/>
      <c r="D15" s="33"/>
      <c r="E15" s="13"/>
      <c r="F15" s="25" t="s">
        <v>78</v>
      </c>
      <c r="G15" s="25" t="s">
        <v>54</v>
      </c>
      <c r="H15" s="25" t="s">
        <v>55</v>
      </c>
      <c r="I15" s="25" t="s">
        <v>78</v>
      </c>
      <c r="J15" s="25" t="s">
        <v>54</v>
      </c>
      <c r="K15" s="25" t="s">
        <v>55</v>
      </c>
      <c r="L15" s="25" t="s">
        <v>78</v>
      </c>
      <c r="M15" s="25" t="s">
        <v>54</v>
      </c>
      <c r="N15" s="25" t="s">
        <v>55</v>
      </c>
    </row>
    <row r="16" spans="1:14" ht="19.5" customHeight="1" thickBot="1">
      <c r="A16" s="768" t="s">
        <v>120</v>
      </c>
      <c r="B16" s="6" t="s">
        <v>336</v>
      </c>
      <c r="C16" s="85">
        <v>115</v>
      </c>
      <c r="D16" s="85">
        <v>95</v>
      </c>
      <c r="E16" s="85">
        <v>75</v>
      </c>
      <c r="F16" s="85">
        <v>115</v>
      </c>
      <c r="G16" s="85">
        <v>115</v>
      </c>
      <c r="H16" s="85">
        <v>115</v>
      </c>
      <c r="I16" s="85">
        <v>95</v>
      </c>
      <c r="J16" s="85">
        <v>95</v>
      </c>
      <c r="K16" s="85">
        <v>95</v>
      </c>
      <c r="L16" s="85">
        <v>75</v>
      </c>
      <c r="M16" s="85">
        <v>75</v>
      </c>
      <c r="N16" s="85">
        <v>75</v>
      </c>
    </row>
    <row r="17" spans="1:14" ht="19.5" customHeight="1" thickBot="1">
      <c r="A17" s="751"/>
      <c r="B17" s="6" t="s">
        <v>337</v>
      </c>
      <c r="C17" s="468">
        <f>Eingaben!AC106</f>
        <v>2</v>
      </c>
      <c r="D17" s="468">
        <f>Eingaben!AD106</f>
        <v>47</v>
      </c>
      <c r="E17" s="468">
        <f>Eingaben!AE106</f>
        <v>37</v>
      </c>
      <c r="F17" s="468">
        <f>Eingaben!AC124</f>
        <v>23</v>
      </c>
      <c r="G17" s="468">
        <f>Eingaben!AD124</f>
        <v>43</v>
      </c>
      <c r="H17" s="468">
        <f>Eingaben!AE124</f>
        <v>53</v>
      </c>
      <c r="I17" s="468">
        <f>Eingaben!AF124</f>
        <v>23</v>
      </c>
      <c r="J17" s="468">
        <f>Eingaben!AG124</f>
        <v>43</v>
      </c>
      <c r="K17" s="468">
        <f>Eingaben!AH124</f>
        <v>53</v>
      </c>
      <c r="L17" s="468">
        <f>Eingaben!AI124</f>
        <v>23</v>
      </c>
      <c r="M17" s="468">
        <f>Eingaben!AJ124</f>
        <v>43</v>
      </c>
      <c r="N17" s="468">
        <f>Eingaben!AK124</f>
        <v>53</v>
      </c>
    </row>
    <row r="18" spans="1:14" ht="19.5" customHeight="1" thickBot="1">
      <c r="A18" s="751"/>
      <c r="B18" s="5" t="s">
        <v>85</v>
      </c>
      <c r="C18" s="93">
        <f>Eingaben!AC107</f>
        <v>0</v>
      </c>
      <c r="D18" s="93" t="e">
        <f>Eingaben!AD107</f>
        <v>#DIV/0!</v>
      </c>
      <c r="E18" s="93" t="e">
        <f>Eingaben!AE107</f>
        <v>#DIV/0!</v>
      </c>
      <c r="F18" s="468">
        <f>Eingaben!AC125</f>
        <v>0</v>
      </c>
      <c r="G18" s="468">
        <f>Eingaben!AD125</f>
        <v>0</v>
      </c>
      <c r="H18" s="468">
        <f>Eingaben!AE125</f>
        <v>0</v>
      </c>
      <c r="I18" s="468">
        <f>Eingaben!AF125</f>
        <v>0</v>
      </c>
      <c r="J18" s="468">
        <f>Eingaben!AG125</f>
        <v>0</v>
      </c>
      <c r="K18" s="468">
        <f>Eingaben!AH125</f>
        <v>0</v>
      </c>
      <c r="L18" s="468">
        <f>Eingaben!AI125</f>
        <v>0</v>
      </c>
      <c r="M18" s="468">
        <f>Eingaben!AJ125</f>
        <v>0</v>
      </c>
      <c r="N18" s="468">
        <f>Eingaben!AK125</f>
        <v>0</v>
      </c>
    </row>
    <row r="19" spans="1:14" ht="19.5" customHeight="1" thickBot="1">
      <c r="A19" s="752"/>
      <c r="B19" s="6" t="s">
        <v>87</v>
      </c>
      <c r="C19" s="468">
        <f>Eingaben!AC108</f>
        <v>0</v>
      </c>
      <c r="D19" s="468" t="e">
        <f>Eingaben!AD108</f>
        <v>#DIV/0!</v>
      </c>
      <c r="E19" s="468" t="e">
        <f>Eingaben!AE108</f>
        <v>#DIV/0!</v>
      </c>
      <c r="F19" s="468">
        <f>Eingaben!AC126</f>
        <v>0</v>
      </c>
      <c r="G19" s="468">
        <f>Eingaben!AD126</f>
        <v>0</v>
      </c>
      <c r="H19" s="468">
        <f>Eingaben!AE126</f>
        <v>0</v>
      </c>
      <c r="I19" s="468">
        <f>Eingaben!AF126</f>
        <v>0</v>
      </c>
      <c r="J19" s="468">
        <f>Eingaben!AG126</f>
        <v>0</v>
      </c>
      <c r="K19" s="468">
        <f>Eingaben!AH126</f>
        <v>0</v>
      </c>
      <c r="L19" s="468">
        <f>Eingaben!AI126</f>
        <v>0</v>
      </c>
      <c r="M19" s="468">
        <f>Eingaben!AJ126</f>
        <v>0</v>
      </c>
      <c r="N19" s="468">
        <f>Eingaben!AK126</f>
        <v>0</v>
      </c>
    </row>
    <row r="20" spans="1:14" ht="19.5" customHeight="1" thickBot="1">
      <c r="A20" s="768" t="s">
        <v>353</v>
      </c>
      <c r="B20" s="6" t="s">
        <v>336</v>
      </c>
      <c r="C20" s="468">
        <f>Eingaben!AC109</f>
        <v>0</v>
      </c>
      <c r="D20" s="468">
        <f>Eingaben!AD109</f>
        <v>45</v>
      </c>
      <c r="E20" s="468">
        <f>Eingaben!AE109</f>
        <v>35</v>
      </c>
      <c r="F20" s="468">
        <f>Eingaben!AC127</f>
        <v>65</v>
      </c>
      <c r="G20" s="468">
        <f>Eingaben!AD127</f>
        <v>65</v>
      </c>
      <c r="H20" s="468">
        <f>Eingaben!AE127</f>
        <v>65</v>
      </c>
      <c r="I20" s="468">
        <f>Eingaben!AF127</f>
        <v>65</v>
      </c>
      <c r="J20" s="468">
        <f>Eingaben!AG127</f>
        <v>65</v>
      </c>
      <c r="K20" s="468">
        <f>Eingaben!AH127</f>
        <v>65</v>
      </c>
      <c r="L20" s="468">
        <f>Eingaben!AI127</f>
        <v>65</v>
      </c>
      <c r="M20" s="468">
        <f>Eingaben!AJ127</f>
        <v>65</v>
      </c>
      <c r="N20" s="468">
        <f>Eingaben!AK127</f>
        <v>65</v>
      </c>
    </row>
    <row r="21" spans="1:14" ht="19.5" customHeight="1" thickBot="1">
      <c r="A21" s="751"/>
      <c r="B21" s="6" t="s">
        <v>337</v>
      </c>
      <c r="C21" s="468">
        <f>Eingaben!AC110</f>
        <v>0</v>
      </c>
      <c r="D21" s="468">
        <f>Eingaben!AD110</f>
        <v>45</v>
      </c>
      <c r="E21" s="468">
        <f>Eingaben!AE110</f>
        <v>35</v>
      </c>
      <c r="F21" s="468">
        <f>Eingaben!AC128</f>
        <v>19</v>
      </c>
      <c r="G21" s="468">
        <f>Eingaben!AD128</f>
        <v>39</v>
      </c>
      <c r="H21" s="468">
        <f>Eingaben!AE128</f>
        <v>49</v>
      </c>
      <c r="I21" s="468">
        <f>Eingaben!AF128</f>
        <v>19</v>
      </c>
      <c r="J21" s="468">
        <f>Eingaben!AG128</f>
        <v>39</v>
      </c>
      <c r="K21" s="468">
        <f>Eingaben!AH128</f>
        <v>49</v>
      </c>
      <c r="L21" s="468">
        <f>Eingaben!AI128</f>
        <v>19</v>
      </c>
      <c r="M21" s="468">
        <f>Eingaben!AJ128</f>
        <v>39</v>
      </c>
      <c r="N21" s="468">
        <f>Eingaben!AK128</f>
        <v>49</v>
      </c>
    </row>
    <row r="22" spans="1:14" ht="19.5" customHeight="1" thickBot="1">
      <c r="A22" s="752"/>
      <c r="B22" s="5" t="s">
        <v>85</v>
      </c>
      <c r="C22" s="93" t="e">
        <f>Eingaben!AC111</f>
        <v>#DIV/0!</v>
      </c>
      <c r="D22" s="93" t="e">
        <f>Eingaben!AD111</f>
        <v>#DIV/0!</v>
      </c>
      <c r="E22" s="93" t="e">
        <f>Eingaben!AE111</f>
        <v>#DIV/0!</v>
      </c>
      <c r="F22" s="93">
        <f>Eingaben!AC129</f>
        <v>0</v>
      </c>
      <c r="G22" s="93">
        <f>Eingaben!AD129</f>
        <v>0</v>
      </c>
      <c r="H22" s="93">
        <f>Eingaben!AE129</f>
        <v>0</v>
      </c>
      <c r="I22" s="93">
        <f>Eingaben!AF129</f>
        <v>0</v>
      </c>
      <c r="J22" s="93">
        <f>Eingaben!AG129</f>
        <v>0</v>
      </c>
      <c r="K22" s="93">
        <f>Eingaben!AH129</f>
        <v>0</v>
      </c>
      <c r="L22" s="93">
        <f>Eingaben!AI129</f>
        <v>0</v>
      </c>
      <c r="M22" s="93">
        <f>Eingaben!AJ129</f>
        <v>0</v>
      </c>
      <c r="N22" s="93">
        <f>Eingaben!AK129</f>
        <v>0</v>
      </c>
    </row>
    <row r="23" spans="1:14" ht="19.5" customHeight="1" thickBot="1">
      <c r="A23" s="750" t="s">
        <v>354</v>
      </c>
      <c r="B23" s="29" t="s">
        <v>338</v>
      </c>
      <c r="C23" s="469">
        <f>Eingaben!AC112</f>
        <v>2</v>
      </c>
      <c r="D23" s="469">
        <f>Eingaben!AD112</f>
        <v>2</v>
      </c>
      <c r="E23" s="469">
        <f>Eingaben!AE112</f>
        <v>2</v>
      </c>
      <c r="F23" s="468">
        <f>Eingaben!AC130</f>
        <v>4</v>
      </c>
      <c r="G23" s="468">
        <f>Eingaben!AD130</f>
        <v>4</v>
      </c>
      <c r="H23" s="468">
        <f>Eingaben!AE130</f>
        <v>4</v>
      </c>
      <c r="I23" s="468">
        <f>Eingaben!AF130</f>
        <v>4</v>
      </c>
      <c r="J23" s="468">
        <f>Eingaben!AG130</f>
        <v>4</v>
      </c>
      <c r="K23" s="468">
        <f>Eingaben!AH130</f>
        <v>4</v>
      </c>
      <c r="L23" s="468">
        <f>Eingaben!AI130</f>
        <v>4</v>
      </c>
      <c r="M23" s="468">
        <f>Eingaben!AJ130</f>
        <v>4</v>
      </c>
      <c r="N23" s="468">
        <f>Eingaben!AK130</f>
        <v>4</v>
      </c>
    </row>
    <row r="24" spans="1:14" ht="19.5" customHeight="1" thickBot="1">
      <c r="A24" s="769"/>
      <c r="B24" s="19" t="s">
        <v>339</v>
      </c>
      <c r="C24" s="468">
        <f>Eingaben!AC113</f>
        <v>27.888943133880662</v>
      </c>
      <c r="D24" s="468">
        <f>Eingaben!AD113</f>
        <v>14.912038429430684</v>
      </c>
      <c r="E24" s="468">
        <f>Eingaben!AE113</f>
        <v>12.684711626422695</v>
      </c>
      <c r="F24" s="470">
        <f>Eingaben!AC131</f>
        <v>18.212566145480938</v>
      </c>
      <c r="G24" s="470">
        <f>Eingaben!AD131</f>
        <v>18.212566145480938</v>
      </c>
      <c r="H24" s="470">
        <f>Eingaben!AE131</f>
        <v>18.212566145480938</v>
      </c>
      <c r="I24" s="470">
        <f>Eingaben!AF131</f>
        <v>12.90384685264043</v>
      </c>
      <c r="J24" s="470">
        <f>Eingaben!AG131</f>
        <v>12.90384685264043</v>
      </c>
      <c r="K24" s="470">
        <f>Eingaben!AH131</f>
        <v>12.90384685264043</v>
      </c>
      <c r="L24" s="470">
        <f>Eingaben!AI131</f>
        <v>6.548140007623749</v>
      </c>
      <c r="M24" s="470">
        <f>Eingaben!AJ131</f>
        <v>6.548140007623749</v>
      </c>
      <c r="N24" s="470">
        <f>Eingaben!AK131</f>
        <v>6.548140007623749</v>
      </c>
    </row>
    <row r="25" spans="1:14" ht="19.5" customHeight="1" thickBot="1">
      <c r="A25" s="769"/>
      <c r="B25" s="48" t="s">
        <v>340</v>
      </c>
      <c r="C25" s="467">
        <f>Eingaben!AC114</f>
        <v>0</v>
      </c>
      <c r="D25" s="467" t="e">
        <f>Eingaben!AD114</f>
        <v>#DIV/0!</v>
      </c>
      <c r="E25" s="467" t="e">
        <f>Eingaben!AE114</f>
        <v>#DIV/0!</v>
      </c>
      <c r="F25" s="436">
        <f>Eingaben!AC132</f>
        <v>0</v>
      </c>
      <c r="G25" s="436">
        <f>Eingaben!AD132</f>
        <v>0</v>
      </c>
      <c r="H25" s="436">
        <f>Eingaben!AE132</f>
        <v>0</v>
      </c>
      <c r="I25" s="436">
        <f>Eingaben!AF132</f>
        <v>0</v>
      </c>
      <c r="J25" s="436">
        <f>Eingaben!AG132</f>
        <v>0</v>
      </c>
      <c r="K25" s="436">
        <f>Eingaben!AH132</f>
        <v>0</v>
      </c>
      <c r="L25" s="436">
        <f>Eingaben!AI132</f>
        <v>0</v>
      </c>
      <c r="M25" s="436">
        <f>Eingaben!AJ132</f>
        <v>0</v>
      </c>
      <c r="N25" s="436">
        <f>Eingaben!AK132</f>
        <v>0</v>
      </c>
    </row>
    <row r="26" spans="1:14" ht="19.5" customHeight="1" thickBot="1">
      <c r="A26" s="769"/>
      <c r="B26" s="19" t="s">
        <v>341</v>
      </c>
      <c r="C26" s="93">
        <f>Eingaben!AC115</f>
        <v>0</v>
      </c>
      <c r="D26" s="93" t="e">
        <f>Eingaben!AD115</f>
        <v>#DIV/0!</v>
      </c>
      <c r="E26" s="93" t="e">
        <f>Eingaben!AE115</f>
        <v>#DIV/0!</v>
      </c>
      <c r="F26" s="436">
        <f>Eingaben!AC133</f>
        <v>0</v>
      </c>
      <c r="G26" s="436">
        <f>Eingaben!AD133</f>
        <v>0</v>
      </c>
      <c r="H26" s="436">
        <f>Eingaben!AE133</f>
        <v>0</v>
      </c>
      <c r="I26" s="436">
        <f>Eingaben!AF133</f>
        <v>0</v>
      </c>
      <c r="J26" s="436">
        <f>Eingaben!AG133</f>
        <v>0</v>
      </c>
      <c r="K26" s="436">
        <f>Eingaben!AH133</f>
        <v>0</v>
      </c>
      <c r="L26" s="436">
        <f>Eingaben!AI133</f>
        <v>0</v>
      </c>
      <c r="M26" s="436">
        <f>Eingaben!AJ133</f>
        <v>0</v>
      </c>
      <c r="N26" s="436">
        <f>Eingaben!AK133</f>
        <v>0</v>
      </c>
    </row>
    <row r="27" spans="1:14" ht="19.5" customHeight="1" thickBot="1">
      <c r="A27" s="759" t="s">
        <v>342</v>
      </c>
      <c r="B27" s="10" t="s">
        <v>343</v>
      </c>
      <c r="C27" s="4"/>
      <c r="D27" s="4"/>
      <c r="E27" s="4"/>
      <c r="F27" s="470">
        <f>Eingaben!AC137</f>
        <v>58</v>
      </c>
      <c r="G27" s="470">
        <f>Eingaben!AD137</f>
        <v>58</v>
      </c>
      <c r="H27" s="470">
        <f>Eingaben!AE137</f>
        <v>58</v>
      </c>
      <c r="I27" s="470">
        <f>Eingaben!AF137</f>
        <v>58</v>
      </c>
      <c r="J27" s="470">
        <f>Eingaben!AG137</f>
        <v>58</v>
      </c>
      <c r="K27" s="470">
        <f>Eingaben!AH137</f>
        <v>58</v>
      </c>
      <c r="L27" s="470">
        <f>Eingaben!AI137</f>
        <v>58</v>
      </c>
      <c r="M27" s="470">
        <f>Eingaben!AJ137</f>
        <v>58</v>
      </c>
      <c r="N27" s="470">
        <f>Eingaben!AK137</f>
        <v>58</v>
      </c>
    </row>
    <row r="28" spans="1:14" ht="19.5" customHeight="1" thickBot="1">
      <c r="A28" s="760"/>
      <c r="B28" s="11" t="s">
        <v>344</v>
      </c>
      <c r="C28" s="86"/>
      <c r="D28" s="4"/>
      <c r="E28" s="4"/>
      <c r="F28" s="470">
        <f>Eingaben!AC139</f>
        <v>15</v>
      </c>
      <c r="G28" s="470">
        <f>Eingaben!AD139</f>
        <v>35</v>
      </c>
      <c r="H28" s="470">
        <f>Eingaben!AE139</f>
        <v>45</v>
      </c>
      <c r="I28" s="470">
        <f>Eingaben!AF139</f>
        <v>15</v>
      </c>
      <c r="J28" s="470">
        <f>Eingaben!AG139</f>
        <v>35</v>
      </c>
      <c r="K28" s="470">
        <f>Eingaben!AH139</f>
        <v>45</v>
      </c>
      <c r="L28" s="470">
        <f>Eingaben!AI139</f>
        <v>15</v>
      </c>
      <c r="M28" s="470">
        <f>Eingaben!AJ139</f>
        <v>35</v>
      </c>
      <c r="N28" s="470">
        <f>Eingaben!AK139</f>
        <v>45</v>
      </c>
    </row>
    <row r="29" spans="1:14" ht="19.5" customHeight="1" thickBot="1">
      <c r="A29" s="760"/>
      <c r="B29" s="762" t="s">
        <v>345</v>
      </c>
      <c r="C29" s="763"/>
      <c r="D29" s="763"/>
      <c r="E29" s="763"/>
      <c r="F29" s="493">
        <f>Eingaben!AC140</f>
        <v>0</v>
      </c>
      <c r="G29" s="493">
        <f>Eingaben!AD140</f>
        <v>0</v>
      </c>
      <c r="H29" s="493">
        <f>Eingaben!AE140</f>
        <v>0</v>
      </c>
      <c r="I29" s="493">
        <f>Eingaben!AF140</f>
        <v>0</v>
      </c>
      <c r="J29" s="493">
        <f>Eingaben!AG140</f>
        <v>0</v>
      </c>
      <c r="K29" s="493">
        <f>Eingaben!AH140</f>
        <v>0</v>
      </c>
      <c r="L29" s="493">
        <f>Eingaben!AI140</f>
        <v>0</v>
      </c>
      <c r="M29" s="493">
        <f>Eingaben!AJ140</f>
        <v>0</v>
      </c>
      <c r="N29" s="493">
        <f>Eingaben!AK140</f>
        <v>0</v>
      </c>
    </row>
    <row r="30" spans="1:14" ht="19.5" customHeight="1" thickBot="1">
      <c r="A30" s="760"/>
      <c r="B30" s="762" t="s">
        <v>346</v>
      </c>
      <c r="C30" s="763"/>
      <c r="D30" s="763"/>
      <c r="E30" s="763"/>
      <c r="F30" s="494">
        <f>Eingaben!AC138</f>
        <v>4</v>
      </c>
      <c r="G30" s="494">
        <f>Eingaben!AD138</f>
        <v>4</v>
      </c>
      <c r="H30" s="494">
        <f>Eingaben!AE138</f>
        <v>4</v>
      </c>
      <c r="I30" s="494">
        <f>Eingaben!AF138</f>
        <v>4</v>
      </c>
      <c r="J30" s="494">
        <f>Eingaben!AG138</f>
        <v>4</v>
      </c>
      <c r="K30" s="494">
        <f>Eingaben!AH138</f>
        <v>4</v>
      </c>
      <c r="L30" s="494">
        <f>Eingaben!AI138</f>
        <v>4</v>
      </c>
      <c r="M30" s="494">
        <f>Eingaben!AJ138</f>
        <v>4</v>
      </c>
      <c r="N30" s="494">
        <f>Eingaben!AK138</f>
        <v>4</v>
      </c>
    </row>
    <row r="31" spans="1:14" s="496" customFormat="1" ht="18.75" customHeight="1" thickBot="1">
      <c r="A31" s="760"/>
      <c r="B31" s="762" t="s">
        <v>347</v>
      </c>
      <c r="C31" s="764"/>
      <c r="D31" s="764"/>
      <c r="E31" s="764"/>
      <c r="F31" s="495">
        <f>Eingaben!AC141</f>
        <v>5.36082087867433</v>
      </c>
      <c r="G31" s="495">
        <f>Eingaben!AD141</f>
        <v>5.36082087867433</v>
      </c>
      <c r="H31" s="495">
        <f>Eingaben!AE141</f>
        <v>5.36082087867433</v>
      </c>
      <c r="I31" s="495">
        <f>Eingaben!AF141</f>
        <v>5.36082087867433</v>
      </c>
      <c r="J31" s="495">
        <f>Eingaben!AG141</f>
        <v>5.36082087867433</v>
      </c>
      <c r="K31" s="495">
        <f>Eingaben!AH141</f>
        <v>5.36082087867433</v>
      </c>
      <c r="L31" s="495">
        <f>Eingaben!AI141</f>
        <v>5.36082087867433</v>
      </c>
      <c r="M31" s="495">
        <f>Eingaben!AJ141</f>
        <v>5.36082087867433</v>
      </c>
      <c r="N31" s="495">
        <f>Eingaben!AK141</f>
        <v>5.36082087867433</v>
      </c>
    </row>
    <row r="32" spans="1:14" s="483" customFormat="1" ht="19.5" customHeight="1" thickBot="1">
      <c r="A32" s="760"/>
      <c r="B32" s="762" t="s">
        <v>340</v>
      </c>
      <c r="C32" s="571"/>
      <c r="D32" s="571"/>
      <c r="E32" s="765"/>
      <c r="F32" s="497">
        <f>Eingaben!AC142</f>
        <v>0</v>
      </c>
      <c r="G32" s="497">
        <f>Eingaben!AD142</f>
        <v>0</v>
      </c>
      <c r="H32" s="497">
        <f>Eingaben!AE142</f>
        <v>0</v>
      </c>
      <c r="I32" s="497">
        <f>Eingaben!AF142</f>
        <v>0</v>
      </c>
      <c r="J32" s="497">
        <f>Eingaben!AG142</f>
        <v>0</v>
      </c>
      <c r="K32" s="497">
        <f>Eingaben!AH142</f>
        <v>0</v>
      </c>
      <c r="L32" s="497">
        <f>Eingaben!AI142</f>
        <v>0</v>
      </c>
      <c r="M32" s="497">
        <f>Eingaben!AJ142</f>
        <v>0</v>
      </c>
      <c r="N32" s="497">
        <f>Eingaben!AK142</f>
        <v>0</v>
      </c>
    </row>
    <row r="33" spans="1:14" s="496" customFormat="1" ht="19.5" customHeight="1" thickBot="1">
      <c r="A33" s="760"/>
      <c r="B33" s="766" t="s">
        <v>341</v>
      </c>
      <c r="C33" s="735"/>
      <c r="D33" s="735"/>
      <c r="E33" s="741"/>
      <c r="F33" s="498">
        <f>Eingaben!AC143</f>
        <v>0</v>
      </c>
      <c r="G33" s="498">
        <f>Eingaben!AD143</f>
        <v>0</v>
      </c>
      <c r="H33" s="498">
        <f>Eingaben!AE143</f>
        <v>0</v>
      </c>
      <c r="I33" s="498">
        <f>Eingaben!AF143</f>
        <v>0</v>
      </c>
      <c r="J33" s="498">
        <f>Eingaben!AG143</f>
        <v>0</v>
      </c>
      <c r="K33" s="498">
        <f>Eingaben!AH143</f>
        <v>0</v>
      </c>
      <c r="L33" s="498">
        <f>Eingaben!AI143</f>
        <v>0</v>
      </c>
      <c r="M33" s="498">
        <f>Eingaben!AJ143</f>
        <v>0</v>
      </c>
      <c r="N33" s="498">
        <f>Eingaben!AK143</f>
        <v>0</v>
      </c>
    </row>
    <row r="34" spans="1:14" s="483" customFormat="1" ht="19.5" customHeight="1" thickBot="1">
      <c r="A34" s="760"/>
      <c r="B34" s="762" t="s">
        <v>180</v>
      </c>
      <c r="C34" s="763"/>
      <c r="D34" s="763"/>
      <c r="E34" s="767"/>
      <c r="F34" s="499" t="e">
        <f>Eingaben!AC144</f>
        <v>#DIV/0!</v>
      </c>
      <c r="G34" s="500"/>
      <c r="H34" s="501"/>
      <c r="I34" s="499" t="e">
        <f>Eingaben!AF144</f>
        <v>#DIV/0!</v>
      </c>
      <c r="J34" s="500"/>
      <c r="K34" s="501"/>
      <c r="L34" s="499" t="e">
        <f>Eingaben!AI144</f>
        <v>#DIV/0!</v>
      </c>
      <c r="M34" s="502"/>
      <c r="N34" s="503"/>
    </row>
    <row r="35" spans="1:14" s="483" customFormat="1" ht="19.5" customHeight="1" thickBot="1">
      <c r="A35" s="760"/>
      <c r="B35" s="762" t="s">
        <v>348</v>
      </c>
      <c r="C35" s="571"/>
      <c r="D35" s="571"/>
      <c r="E35" s="765"/>
      <c r="F35" s="504">
        <f>Eingaben!AC145</f>
        <v>39.666666666666664</v>
      </c>
      <c r="G35" s="505"/>
      <c r="H35" s="506"/>
      <c r="I35" s="504">
        <f>Eingaben!AF145</f>
        <v>39.666666666666664</v>
      </c>
      <c r="J35" s="505"/>
      <c r="K35" s="506"/>
      <c r="L35" s="504">
        <f>Eingaben!AI145</f>
        <v>39.666666666666664</v>
      </c>
      <c r="M35" s="505"/>
      <c r="N35" s="506"/>
    </row>
    <row r="36" spans="1:14" s="483" customFormat="1" ht="19.5" customHeight="1" thickBot="1">
      <c r="A36" s="760"/>
      <c r="B36" s="762" t="s">
        <v>349</v>
      </c>
      <c r="C36" s="571"/>
      <c r="D36" s="571"/>
      <c r="E36" s="765"/>
      <c r="F36" s="504">
        <f>Eingaben!AC146</f>
        <v>0</v>
      </c>
      <c r="G36" s="505"/>
      <c r="H36" s="506"/>
      <c r="I36" s="504">
        <f>Eingaben!AF146</f>
        <v>0</v>
      </c>
      <c r="J36" s="505"/>
      <c r="K36" s="506"/>
      <c r="L36" s="504">
        <f>Eingaben!AI146</f>
        <v>0</v>
      </c>
      <c r="M36" s="505"/>
      <c r="N36" s="506"/>
    </row>
    <row r="37" spans="1:14" s="483" customFormat="1" ht="19.5" customHeight="1" thickBot="1">
      <c r="A37" s="761"/>
      <c r="B37" s="762" t="s">
        <v>350</v>
      </c>
      <c r="C37" s="571"/>
      <c r="D37" s="571"/>
      <c r="E37" s="765"/>
      <c r="F37" s="504" t="e">
        <f>Eingaben!AC147</f>
        <v>#DIV/0!</v>
      </c>
      <c r="G37" s="505"/>
      <c r="H37" s="506"/>
      <c r="I37" s="504" t="e">
        <f>Eingaben!AF147</f>
        <v>#DIV/0!</v>
      </c>
      <c r="J37" s="505"/>
      <c r="K37" s="506"/>
      <c r="L37" s="504" t="e">
        <f>Eingaben!AI147</f>
        <v>#DIV/0!</v>
      </c>
      <c r="M37" s="505"/>
      <c r="N37" s="506"/>
    </row>
    <row r="38" ht="13.5" thickBot="1"/>
    <row r="39" spans="1:14" s="496" customFormat="1" ht="18.75" thickBot="1">
      <c r="A39" s="507"/>
      <c r="B39" s="507"/>
      <c r="C39" s="507"/>
      <c r="D39" s="753" t="s">
        <v>355</v>
      </c>
      <c r="E39" s="754"/>
      <c r="F39" s="755"/>
      <c r="G39" s="508" t="s">
        <v>351</v>
      </c>
      <c r="H39" s="509"/>
      <c r="I39" s="510"/>
      <c r="J39" s="510"/>
      <c r="K39" s="510"/>
      <c r="L39" s="511"/>
      <c r="M39" s="507"/>
      <c r="N39" s="507"/>
    </row>
    <row r="40" spans="1:14" s="496" customFormat="1" ht="18.75" thickBot="1">
      <c r="A40" s="507"/>
      <c r="B40" s="507"/>
      <c r="C40" s="507"/>
      <c r="D40" s="756"/>
      <c r="E40" s="757"/>
      <c r="F40" s="758"/>
      <c r="G40" s="508" t="s">
        <v>352</v>
      </c>
      <c r="H40" s="509"/>
      <c r="I40" s="510"/>
      <c r="J40" s="510"/>
      <c r="K40" s="510"/>
      <c r="L40" s="511"/>
      <c r="M40" s="507"/>
      <c r="N40" s="507"/>
    </row>
  </sheetData>
  <sheetProtection password="E8A6" sheet="1" objects="1" scenarios="1" selectLockedCells="1"/>
  <mergeCells count="14">
    <mergeCell ref="B37:E37"/>
    <mergeCell ref="A16:A19"/>
    <mergeCell ref="A20:A22"/>
    <mergeCell ref="A23:A26"/>
    <mergeCell ref="D39:F40"/>
    <mergeCell ref="A27:A37"/>
    <mergeCell ref="B29:E29"/>
    <mergeCell ref="B30:E30"/>
    <mergeCell ref="B31:E31"/>
    <mergeCell ref="B32:E32"/>
    <mergeCell ref="B33:E33"/>
    <mergeCell ref="B34:E34"/>
    <mergeCell ref="B35:E35"/>
    <mergeCell ref="B36:E36"/>
  </mergeCells>
  <printOptions horizontalCentered="1" verticalCentered="1"/>
  <pageMargins left="0.3937007874015748" right="0.3937007874015748" top="0.7874015748031497" bottom="0.76" header="0.5118110236220472" footer="0.39"/>
  <pageSetup fitToHeight="1" fitToWidth="1" horizontalDpi="600" verticalDpi="600" orientation="landscape" paperSize="9" scale="64" r:id="rId1"/>
  <headerFooter alignWithMargins="0">
    <oddHeader>&amp;L&amp;"Arial,Fett"&amp;12REFUNA AG&amp;C&amp;"Arial,Fett"&amp;12Hausstationen&amp;R&amp;"Arial,Fett"&amp;12Datenblatt 2</oddHeader>
    <oddFooter>&amp;L&amp;"Arial,Fett"K-01-05 / ND 002 / Revision 11.06.2008
&amp;F, &amp;A
&amp;R&amp;"Arial,Fett"Druckdatum:  &amp;D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50"/>
  <sheetViews>
    <sheetView zoomScalePageLayoutView="0" workbookViewId="0" topLeftCell="A23">
      <selection activeCell="C20" sqref="C20"/>
    </sheetView>
  </sheetViews>
  <sheetFormatPr defaultColWidth="11.421875" defaultRowHeight="12.75"/>
  <cols>
    <col min="1" max="1" width="15.140625" style="0" customWidth="1"/>
    <col min="2" max="2" width="50.421875" style="0" customWidth="1"/>
    <col min="3" max="3" width="11.421875" style="519" customWidth="1"/>
    <col min="4" max="4" width="2.7109375" style="0" customWidth="1"/>
    <col min="5" max="5" width="13.8515625" style="0" customWidth="1"/>
  </cols>
  <sheetData>
    <row r="1" spans="1:5" s="449" customFormat="1" ht="20.25">
      <c r="A1" s="785" t="s">
        <v>356</v>
      </c>
      <c r="B1" s="786"/>
      <c r="C1" s="786"/>
      <c r="D1" s="786"/>
      <c r="E1" s="787"/>
    </row>
    <row r="2" spans="1:5" s="449" customFormat="1" ht="21" thickBot="1">
      <c r="A2" s="788"/>
      <c r="B2" s="789"/>
      <c r="C2" s="789"/>
      <c r="D2" s="789"/>
      <c r="E2" s="790"/>
    </row>
    <row r="3" ht="13.5" thickBot="1"/>
    <row r="4" spans="1:5" s="450" customFormat="1" ht="16.5" thickBot="1">
      <c r="A4" s="791" t="s">
        <v>376</v>
      </c>
      <c r="B4" s="792"/>
      <c r="C4" s="792"/>
      <c r="D4" s="792"/>
      <c r="E4" s="793"/>
    </row>
    <row r="5" ht="13.5" thickBot="1"/>
    <row r="6" spans="1:5" ht="60.75" customHeight="1" thickBot="1">
      <c r="A6" s="794" t="s">
        <v>357</v>
      </c>
      <c r="B6" s="795"/>
      <c r="C6" s="795"/>
      <c r="D6" s="795"/>
      <c r="E6" s="796"/>
    </row>
    <row r="7" ht="13.5" thickBot="1"/>
    <row r="8" spans="1:5" s="308" customFormat="1" ht="18">
      <c r="A8" s="782" t="s">
        <v>358</v>
      </c>
      <c r="B8" s="440" t="s">
        <v>359</v>
      </c>
      <c r="C8" s="520">
        <f>Eingaben!AI126</f>
        <v>0</v>
      </c>
      <c r="D8" s="441"/>
      <c r="E8" s="446" t="s">
        <v>40</v>
      </c>
    </row>
    <row r="9" spans="1:5" s="308" customFormat="1" ht="18">
      <c r="A9" s="783"/>
      <c r="B9" s="442"/>
      <c r="C9" s="517"/>
      <c r="D9" s="443"/>
      <c r="E9" s="447"/>
    </row>
    <row r="10" spans="1:5" s="308" customFormat="1" ht="18">
      <c r="A10" s="783"/>
      <c r="B10" s="442" t="s">
        <v>360</v>
      </c>
      <c r="C10" s="517">
        <f>Eingaben!AI123</f>
        <v>75</v>
      </c>
      <c r="D10" s="443"/>
      <c r="E10" s="447" t="s">
        <v>361</v>
      </c>
    </row>
    <row r="11" spans="1:5" s="308" customFormat="1" ht="18">
      <c r="A11" s="783"/>
      <c r="B11" s="442" t="s">
        <v>362</v>
      </c>
      <c r="C11" s="517">
        <f>Eingaben!AI124</f>
        <v>23</v>
      </c>
      <c r="D11" s="443"/>
      <c r="E11" s="447" t="s">
        <v>361</v>
      </c>
    </row>
    <row r="12" spans="1:5" s="308" customFormat="1" ht="18">
      <c r="A12" s="783"/>
      <c r="B12" s="442" t="s">
        <v>363</v>
      </c>
      <c r="C12" s="521">
        <f>Eingaben!AI125</f>
        <v>0</v>
      </c>
      <c r="D12" s="443"/>
      <c r="E12" s="447" t="s">
        <v>42</v>
      </c>
    </row>
    <row r="13" spans="1:5" s="308" customFormat="1" ht="18">
      <c r="A13" s="783"/>
      <c r="B13" s="442"/>
      <c r="C13" s="517"/>
      <c r="D13" s="443"/>
      <c r="E13" s="447"/>
    </row>
    <row r="14" spans="1:5" s="308" customFormat="1" ht="18">
      <c r="A14" s="783"/>
      <c r="B14" s="442" t="s">
        <v>364</v>
      </c>
      <c r="C14" s="517">
        <v>150</v>
      </c>
      <c r="D14" s="443"/>
      <c r="E14" s="447" t="s">
        <v>365</v>
      </c>
    </row>
    <row r="15" spans="1:5" s="308" customFormat="1" ht="18">
      <c r="A15" s="783"/>
      <c r="B15" s="442" t="s">
        <v>364</v>
      </c>
      <c r="C15" s="517">
        <v>15</v>
      </c>
      <c r="D15" s="443"/>
      <c r="E15" s="447" t="s">
        <v>366</v>
      </c>
    </row>
    <row r="16" spans="1:5" s="308" customFormat="1" ht="18">
      <c r="A16" s="783"/>
      <c r="B16" s="442" t="s">
        <v>385</v>
      </c>
      <c r="C16" s="517">
        <f>'Datenblatt 2'!L23</f>
        <v>4</v>
      </c>
      <c r="D16" s="443"/>
      <c r="E16" s="447" t="s">
        <v>361</v>
      </c>
    </row>
    <row r="17" spans="1:5" s="516" customFormat="1" ht="18.75">
      <c r="A17" s="783"/>
      <c r="B17" s="513" t="s">
        <v>367</v>
      </c>
      <c r="C17" s="522">
        <v>5</v>
      </c>
      <c r="D17" s="514"/>
      <c r="E17" s="515" t="s">
        <v>361</v>
      </c>
    </row>
    <row r="18" spans="1:5" s="308" customFormat="1" ht="18">
      <c r="A18" s="783"/>
      <c r="B18" s="442"/>
      <c r="C18" s="517"/>
      <c r="D18" s="443"/>
      <c r="E18" s="447"/>
    </row>
    <row r="19" spans="1:5" s="308" customFormat="1" ht="18">
      <c r="A19" s="783"/>
      <c r="B19" s="442" t="s">
        <v>368</v>
      </c>
      <c r="C19" s="517">
        <f>Eingaben!AI127</f>
        <v>65</v>
      </c>
      <c r="D19" s="443"/>
      <c r="E19" s="447" t="s">
        <v>361</v>
      </c>
    </row>
    <row r="20" spans="1:5" s="308" customFormat="1" ht="18">
      <c r="A20" s="783"/>
      <c r="B20" s="442" t="s">
        <v>369</v>
      </c>
      <c r="C20" s="517">
        <f>Eingaben!AI128</f>
        <v>19</v>
      </c>
      <c r="D20" s="443"/>
      <c r="E20" s="447" t="s">
        <v>361</v>
      </c>
    </row>
    <row r="21" spans="1:5" s="308" customFormat="1" ht="18">
      <c r="A21" s="783"/>
      <c r="B21" s="442" t="s">
        <v>370</v>
      </c>
      <c r="C21" s="521">
        <f>Eingaben!AI129</f>
        <v>0</v>
      </c>
      <c r="D21" s="443"/>
      <c r="E21" s="447" t="s">
        <v>42</v>
      </c>
    </row>
    <row r="22" spans="1:5" s="308" customFormat="1" ht="18">
      <c r="A22" s="783"/>
      <c r="B22" s="442"/>
      <c r="C22" s="517"/>
      <c r="D22" s="443"/>
      <c r="E22" s="447"/>
    </row>
    <row r="23" spans="1:5" s="308" customFormat="1" ht="18">
      <c r="A23" s="783"/>
      <c r="B23" s="442" t="s">
        <v>157</v>
      </c>
      <c r="C23" s="523">
        <f>Eingaben!AI131</f>
        <v>6.548140007623749</v>
      </c>
      <c r="D23" s="443"/>
      <c r="E23" s="447" t="s">
        <v>361</v>
      </c>
    </row>
    <row r="24" spans="1:5" s="308" customFormat="1" ht="18.75" thickBot="1">
      <c r="A24" s="784"/>
      <c r="B24" s="444" t="s">
        <v>371</v>
      </c>
      <c r="C24" s="524">
        <f>Eingaben!AI132</f>
        <v>0</v>
      </c>
      <c r="D24" s="445"/>
      <c r="E24" s="448" t="s">
        <v>372</v>
      </c>
    </row>
    <row r="25" ht="13.5" thickBot="1"/>
    <row r="26" spans="1:3" s="438" customFormat="1" ht="27" thickBot="1">
      <c r="A26" s="439" t="s">
        <v>373</v>
      </c>
      <c r="C26" s="525"/>
    </row>
    <row r="27" ht="13.5" thickBot="1"/>
    <row r="28" spans="1:5" s="308" customFormat="1" ht="18">
      <c r="A28" s="782" t="s">
        <v>374</v>
      </c>
      <c r="B28" s="440" t="s">
        <v>359</v>
      </c>
      <c r="C28" s="520">
        <f>Eingaben!AC108</f>
        <v>0</v>
      </c>
      <c r="D28" s="441"/>
      <c r="E28" s="446" t="s">
        <v>40</v>
      </c>
    </row>
    <row r="29" spans="1:5" s="308" customFormat="1" ht="18">
      <c r="A29" s="783"/>
      <c r="B29" s="442"/>
      <c r="C29" s="517"/>
      <c r="D29" s="443"/>
      <c r="E29" s="447"/>
    </row>
    <row r="30" spans="1:5" s="308" customFormat="1" ht="21">
      <c r="A30" s="783"/>
      <c r="B30" s="442" t="s">
        <v>360</v>
      </c>
      <c r="C30" s="523">
        <f>Eingaben!AC105</f>
        <v>115</v>
      </c>
      <c r="D30" s="443"/>
      <c r="E30" s="451" t="s">
        <v>378</v>
      </c>
    </row>
    <row r="31" spans="1:5" s="308" customFormat="1" ht="21">
      <c r="A31" s="783"/>
      <c r="B31" s="442" t="s">
        <v>362</v>
      </c>
      <c r="C31" s="523">
        <f>Eingaben!AC106</f>
        <v>2</v>
      </c>
      <c r="D31" s="443"/>
      <c r="E31" s="451" t="s">
        <v>378</v>
      </c>
    </row>
    <row r="32" spans="1:5" s="308" customFormat="1" ht="18">
      <c r="A32" s="783"/>
      <c r="B32" s="442" t="s">
        <v>363</v>
      </c>
      <c r="C32" s="521">
        <f>Eingaben!AC107</f>
        <v>0</v>
      </c>
      <c r="D32" s="443"/>
      <c r="E32" s="447" t="s">
        <v>42</v>
      </c>
    </row>
    <row r="33" spans="1:5" s="308" customFormat="1" ht="18">
      <c r="A33" s="783"/>
      <c r="B33" s="442"/>
      <c r="C33" s="517"/>
      <c r="D33" s="443"/>
      <c r="E33" s="447"/>
    </row>
    <row r="34" spans="1:5" s="308" customFormat="1" ht="18">
      <c r="A34" s="783"/>
      <c r="B34" s="442" t="s">
        <v>364</v>
      </c>
      <c r="C34" s="517">
        <v>150</v>
      </c>
      <c r="D34" s="443"/>
      <c r="E34" s="447" t="s">
        <v>365</v>
      </c>
    </row>
    <row r="35" spans="1:5" s="308" customFormat="1" ht="18">
      <c r="A35" s="783"/>
      <c r="B35" s="442" t="s">
        <v>364</v>
      </c>
      <c r="C35" s="517">
        <v>15</v>
      </c>
      <c r="D35" s="443"/>
      <c r="E35" s="447" t="s">
        <v>366</v>
      </c>
    </row>
    <row r="36" spans="1:5" s="308" customFormat="1" ht="21">
      <c r="A36" s="783"/>
      <c r="B36" s="442" t="s">
        <v>385</v>
      </c>
      <c r="C36" s="517">
        <f>'Datenblatt 2'!C23</f>
        <v>2</v>
      </c>
      <c r="D36" s="443"/>
      <c r="E36" s="451" t="s">
        <v>378</v>
      </c>
    </row>
    <row r="37" spans="1:5" s="308" customFormat="1" ht="18.75">
      <c r="A37" s="783"/>
      <c r="B37" s="513" t="s">
        <v>367</v>
      </c>
      <c r="C37" s="522">
        <v>5</v>
      </c>
      <c r="D37" s="514"/>
      <c r="E37" s="518" t="s">
        <v>386</v>
      </c>
    </row>
    <row r="38" spans="1:5" s="308" customFormat="1" ht="18">
      <c r="A38" s="783"/>
      <c r="B38" s="442"/>
      <c r="C38" s="517"/>
      <c r="D38" s="443"/>
      <c r="E38" s="447"/>
    </row>
    <row r="39" spans="1:5" s="308" customFormat="1" ht="21">
      <c r="A39" s="783"/>
      <c r="B39" s="442" t="s">
        <v>368</v>
      </c>
      <c r="C39" s="523">
        <f>Eingaben!AC109</f>
        <v>0</v>
      </c>
      <c r="D39" s="443"/>
      <c r="E39" s="451" t="s">
        <v>378</v>
      </c>
    </row>
    <row r="40" spans="1:5" s="308" customFormat="1" ht="21">
      <c r="A40" s="783"/>
      <c r="B40" s="442" t="s">
        <v>369</v>
      </c>
      <c r="C40" s="523">
        <f>Eingaben!AC110</f>
        <v>0</v>
      </c>
      <c r="D40" s="443"/>
      <c r="E40" s="451" t="s">
        <v>378</v>
      </c>
    </row>
    <row r="41" spans="1:5" s="308" customFormat="1" ht="18">
      <c r="A41" s="783"/>
      <c r="B41" s="442" t="s">
        <v>370</v>
      </c>
      <c r="C41" s="521" t="e">
        <f>Eingaben!AC111</f>
        <v>#DIV/0!</v>
      </c>
      <c r="D41" s="443"/>
      <c r="E41" s="447" t="s">
        <v>42</v>
      </c>
    </row>
    <row r="42" spans="1:5" s="308" customFormat="1" ht="18">
      <c r="A42" s="783"/>
      <c r="B42" s="442"/>
      <c r="C42" s="517"/>
      <c r="D42" s="443"/>
      <c r="E42" s="447"/>
    </row>
    <row r="43" spans="1:5" s="308" customFormat="1" ht="21">
      <c r="A43" s="783"/>
      <c r="B43" s="442" t="s">
        <v>157</v>
      </c>
      <c r="C43" s="523">
        <f>Eingaben!AC113</f>
        <v>27.888943133880662</v>
      </c>
      <c r="D43" s="443"/>
      <c r="E43" s="451" t="s">
        <v>378</v>
      </c>
    </row>
    <row r="44" spans="1:5" s="308" customFormat="1" ht="21.75" thickBot="1">
      <c r="A44" s="784"/>
      <c r="B44" s="444" t="s">
        <v>371</v>
      </c>
      <c r="C44" s="524">
        <f>Eingaben!AC114</f>
        <v>0</v>
      </c>
      <c r="D44" s="445"/>
      <c r="E44" s="448" t="s">
        <v>377</v>
      </c>
    </row>
    <row r="45" ht="13.5" thickBot="1"/>
    <row r="46" spans="1:5" s="308" customFormat="1" ht="18">
      <c r="A46" s="770" t="s">
        <v>375</v>
      </c>
      <c r="B46" s="771"/>
      <c r="C46" s="771"/>
      <c r="D46" s="771"/>
      <c r="E46" s="772"/>
    </row>
    <row r="47" spans="1:5" s="308" customFormat="1" ht="18">
      <c r="A47" s="773"/>
      <c r="B47" s="774"/>
      <c r="C47" s="774"/>
      <c r="D47" s="774"/>
      <c r="E47" s="775"/>
    </row>
    <row r="48" spans="1:5" s="308" customFormat="1" ht="18">
      <c r="A48" s="773"/>
      <c r="B48" s="774"/>
      <c r="C48" s="774"/>
      <c r="D48" s="774"/>
      <c r="E48" s="775"/>
    </row>
    <row r="49" spans="1:5" ht="12.75">
      <c r="A49" s="776"/>
      <c r="B49" s="777"/>
      <c r="C49" s="777"/>
      <c r="D49" s="777"/>
      <c r="E49" s="778"/>
    </row>
    <row r="50" spans="1:5" ht="13.5" thickBot="1">
      <c r="A50" s="779"/>
      <c r="B50" s="780"/>
      <c r="C50" s="780"/>
      <c r="D50" s="780"/>
      <c r="E50" s="781"/>
    </row>
  </sheetData>
  <sheetProtection password="E8A6" sheet="1" objects="1" scenarios="1"/>
  <mergeCells count="6">
    <mergeCell ref="A46:E50"/>
    <mergeCell ref="A8:A24"/>
    <mergeCell ref="A28:A44"/>
    <mergeCell ref="A1:E2"/>
    <mergeCell ref="A4:E4"/>
    <mergeCell ref="A6:E6"/>
  </mergeCells>
  <printOptions horizontalCentered="1" verticalCentered="1"/>
  <pageMargins left="0.7874015748031497" right="0.7874015748031497" top="0.984251968503937" bottom="0.984251968503937" header="0.5118110236220472" footer="0.5118110236220472"/>
  <pageSetup fitToHeight="1" fitToWidth="1" horizontalDpi="300" verticalDpi="300" orientation="portrait" paperSize="9" scale="76" r:id="rId1"/>
  <headerFooter alignWithMargins="0">
    <oddHeader>&amp;L&amp;"Arial,Fett"&amp;12REFUNA AG&amp;C&amp;"Arial,Fett"&amp;12Hausstationen&amp;R&amp;"Arial,Fett"&amp;12Vorgaben für die
Wärmetauscher Dimensionierung</oddHeader>
    <oddFooter>&amp;L&amp;"Arial,Fett"K-0-05 / ND 002 / Revision 11.06.2008
&amp;F / &amp;A&amp;R&amp;"Arial,Fett"Druck: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Gerhard Von Holzen</dc:creator>
  <cp:keywords/>
  <dc:description/>
  <cp:lastModifiedBy>Kevin Schär</cp:lastModifiedBy>
  <cp:lastPrinted>2021-12-15T08:29:48Z</cp:lastPrinted>
  <dcterms:created xsi:type="dcterms:W3CDTF">2001-08-16T18:12:38Z</dcterms:created>
  <dcterms:modified xsi:type="dcterms:W3CDTF">2022-02-25T10:56:30Z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C-GUID">
    <vt:lpwstr>91a206db-d236-4d33-addf-044cfc2561cd</vt:lpwstr>
  </property>
</Properties>
</file>